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1\2021. január 25\"/>
    </mc:Choice>
  </mc:AlternateContent>
  <xr:revisionPtr revIDLastSave="0" documentId="13_ncr:1_{1A2EE514-5774-4254-BE1B-9A322BBCFF14}" xr6:coauthVersionLast="46" xr6:coauthVersionMax="46" xr10:uidLastSave="{00000000-0000-0000-0000-000000000000}"/>
  <bookViews>
    <workbookView xWindow="-120" yWindow="-120" windowWidth="29040" windowHeight="15840" tabRatio="961" xr2:uid="{00000000-000D-0000-FFFF-FFFF00000000}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melléklet'!$A$1:$C$40</definedName>
    <definedName name="_xlnm.Print_Area" localSheetId="1">'2. melléklet'!$A$1:$F$125</definedName>
    <definedName name="_xlnm.Print_Area" localSheetId="2">'3. melléklet'!$A$1:$F$125</definedName>
    <definedName name="_xlnm.Print_Area" localSheetId="3">'4. melléklet'!$A$1:$F$125</definedName>
    <definedName name="_xlnm.Print_Area" localSheetId="4">'5. melléklet'!$A$1:$F$98</definedName>
    <definedName name="_xlnm.Print_Area" localSheetId="5">'6. melléklet '!$A$1:$F$98</definedName>
    <definedName name="_xlnm.Print_Area" localSheetId="6">'7. melléklet '!$A$1:$F$98</definedName>
  </definedNames>
  <calcPr calcId="191029"/>
</workbook>
</file>

<file path=xl/calcChain.xml><?xml version="1.0" encoding="utf-8"?>
<calcChain xmlns="http://schemas.openxmlformats.org/spreadsheetml/2006/main">
  <c r="F38" i="37" l="1"/>
  <c r="E38" i="37"/>
  <c r="D38" i="37"/>
  <c r="C38" i="37"/>
  <c r="C23" i="32" l="1"/>
  <c r="C84" i="42" l="1"/>
  <c r="C8" i="45" l="1"/>
  <c r="C44" i="44"/>
  <c r="C43" i="44"/>
  <c r="C103" i="44"/>
  <c r="C104" i="44"/>
  <c r="C106" i="44"/>
  <c r="C107" i="44"/>
  <c r="C108" i="44"/>
  <c r="C109" i="44"/>
  <c r="C111" i="44"/>
  <c r="C112" i="44"/>
  <c r="C114" i="44"/>
  <c r="C115" i="44"/>
  <c r="C116" i="44"/>
  <c r="C118" i="44"/>
  <c r="C119" i="44"/>
  <c r="C120" i="44"/>
  <c r="C121" i="44"/>
  <c r="C123" i="44"/>
  <c r="C102" i="44"/>
  <c r="E99" i="44"/>
  <c r="E89" i="44"/>
  <c r="E84" i="44"/>
  <c r="E75" i="44"/>
  <c r="E61" i="44"/>
  <c r="E45" i="44"/>
  <c r="E42" i="44"/>
  <c r="E34" i="44"/>
  <c r="E31" i="44"/>
  <c r="E25" i="44"/>
  <c r="E21" i="44"/>
  <c r="E47" i="44"/>
  <c r="E48" i="44"/>
  <c r="E49" i="44"/>
  <c r="E50" i="44"/>
  <c r="E46" i="44"/>
  <c r="E100" i="44" l="1"/>
  <c r="E51" i="44"/>
  <c r="C45" i="44"/>
  <c r="E26" i="44"/>
  <c r="E52" i="44"/>
  <c r="E76" i="44" s="1"/>
  <c r="E101" i="44" s="1"/>
  <c r="E125" i="44" s="1"/>
  <c r="C77" i="35" l="1"/>
  <c r="F77" i="35" s="1"/>
  <c r="D71" i="35"/>
  <c r="C71" i="35"/>
  <c r="C12" i="45"/>
  <c r="C13" i="45"/>
  <c r="C9" i="45"/>
  <c r="C10" i="45"/>
  <c r="C11" i="45"/>
  <c r="C11" i="32" l="1"/>
  <c r="C80" i="45"/>
  <c r="F73" i="38"/>
  <c r="C27" i="28" l="1"/>
  <c r="C91" i="44" l="1"/>
  <c r="C92" i="44"/>
  <c r="C93" i="44"/>
  <c r="C94" i="44"/>
  <c r="C95" i="44"/>
  <c r="C96" i="44"/>
  <c r="C97" i="44"/>
  <c r="C98" i="44"/>
  <c r="C90" i="44"/>
  <c r="C86" i="44"/>
  <c r="C87" i="44"/>
  <c r="C88" i="44"/>
  <c r="C85" i="44"/>
  <c r="C78" i="44"/>
  <c r="C79" i="44"/>
  <c r="C80" i="44"/>
  <c r="C81" i="44"/>
  <c r="C82" i="44"/>
  <c r="C83" i="44"/>
  <c r="C77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62" i="44"/>
  <c r="C54" i="44"/>
  <c r="C55" i="44"/>
  <c r="C56" i="44"/>
  <c r="C57" i="44"/>
  <c r="C58" i="44"/>
  <c r="C59" i="44"/>
  <c r="C60" i="44"/>
  <c r="C53" i="44"/>
  <c r="C47" i="44"/>
  <c r="C48" i="44"/>
  <c r="C49" i="44"/>
  <c r="C50" i="44"/>
  <c r="C46" i="44"/>
  <c r="C36" i="44"/>
  <c r="C37" i="44"/>
  <c r="C38" i="44"/>
  <c r="C39" i="44"/>
  <c r="C40" i="44"/>
  <c r="C41" i="44"/>
  <c r="C35" i="44"/>
  <c r="C33" i="44"/>
  <c r="C32" i="44"/>
  <c r="C29" i="44"/>
  <c r="C30" i="44"/>
  <c r="C28" i="44"/>
  <c r="C27" i="44"/>
  <c r="C23" i="44"/>
  <c r="C24" i="44"/>
  <c r="C22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8" i="44"/>
  <c r="C34" i="38"/>
  <c r="C34" i="44" l="1"/>
  <c r="C51" i="44"/>
  <c r="C99" i="44"/>
  <c r="C42" i="44"/>
  <c r="C89" i="44"/>
  <c r="C84" i="44"/>
  <c r="C75" i="44"/>
  <c r="C61" i="44"/>
  <c r="C31" i="44"/>
  <c r="C52" i="44" s="1"/>
  <c r="C25" i="44"/>
  <c r="C21" i="44"/>
  <c r="D88" i="35"/>
  <c r="E88" i="35"/>
  <c r="F88" i="35"/>
  <c r="C88" i="35"/>
  <c r="D72" i="35"/>
  <c r="E72" i="35"/>
  <c r="C72" i="35"/>
  <c r="F71" i="35"/>
  <c r="F72" i="35" s="1"/>
  <c r="C26" i="44" l="1"/>
  <c r="C100" i="44"/>
  <c r="C101" i="44"/>
  <c r="C76" i="44"/>
  <c r="D32" i="39"/>
  <c r="E32" i="39"/>
  <c r="C32" i="39"/>
  <c r="E39" i="35" l="1"/>
  <c r="E40" i="35"/>
  <c r="E41" i="35"/>
  <c r="E42" i="35"/>
  <c r="E43" i="35"/>
  <c r="E44" i="35"/>
  <c r="E45" i="35"/>
  <c r="E46" i="35"/>
  <c r="E47" i="35"/>
  <c r="E48" i="35"/>
  <c r="E49" i="35"/>
  <c r="E38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97" i="45" l="1"/>
  <c r="D97" i="45"/>
  <c r="E96" i="45"/>
  <c r="D96" i="45"/>
  <c r="C96" i="45"/>
  <c r="E95" i="45"/>
  <c r="D95" i="45"/>
  <c r="C95" i="45"/>
  <c r="E94" i="45"/>
  <c r="D94" i="45"/>
  <c r="C94" i="45"/>
  <c r="E93" i="45"/>
  <c r="D93" i="45"/>
  <c r="C93" i="45"/>
  <c r="E92" i="45"/>
  <c r="D92" i="45"/>
  <c r="C92" i="45"/>
  <c r="E91" i="45"/>
  <c r="D91" i="45"/>
  <c r="C91" i="45"/>
  <c r="E90" i="45"/>
  <c r="D90" i="45"/>
  <c r="E89" i="45"/>
  <c r="D89" i="45"/>
  <c r="C89" i="45"/>
  <c r="E88" i="45"/>
  <c r="D88" i="45"/>
  <c r="C88" i="45"/>
  <c r="E87" i="45"/>
  <c r="D87" i="45"/>
  <c r="E86" i="45"/>
  <c r="D86" i="45"/>
  <c r="C86" i="45"/>
  <c r="E85" i="45"/>
  <c r="D85" i="45"/>
  <c r="C85" i="45"/>
  <c r="E84" i="45"/>
  <c r="D84" i="45"/>
  <c r="E83" i="45"/>
  <c r="D83" i="45"/>
  <c r="C83" i="45"/>
  <c r="E82" i="45"/>
  <c r="D82" i="45"/>
  <c r="C82" i="45"/>
  <c r="E81" i="45"/>
  <c r="D81" i="45"/>
  <c r="C81" i="45"/>
  <c r="E80" i="45"/>
  <c r="D80" i="45"/>
  <c r="E79" i="45"/>
  <c r="D79" i="45"/>
  <c r="C79" i="45"/>
  <c r="E78" i="45"/>
  <c r="D78" i="45"/>
  <c r="C78" i="45"/>
  <c r="E77" i="45"/>
  <c r="D77" i="45"/>
  <c r="C77" i="45"/>
  <c r="E76" i="45"/>
  <c r="D76" i="45"/>
  <c r="C76" i="45"/>
  <c r="E75" i="45"/>
  <c r="D75" i="45"/>
  <c r="C75" i="45"/>
  <c r="E74" i="45"/>
  <c r="D74" i="45"/>
  <c r="C74" i="45"/>
  <c r="E73" i="45"/>
  <c r="D73" i="45"/>
  <c r="C73" i="45"/>
  <c r="E72" i="45"/>
  <c r="D72" i="45"/>
  <c r="C72" i="45"/>
  <c r="E71" i="45"/>
  <c r="D71" i="45"/>
  <c r="C71" i="45"/>
  <c r="E66" i="45"/>
  <c r="D66" i="45"/>
  <c r="C66" i="45"/>
  <c r="E65" i="45"/>
  <c r="D65" i="45"/>
  <c r="C65" i="45"/>
  <c r="E64" i="45"/>
  <c r="D64" i="45"/>
  <c r="C64" i="45"/>
  <c r="E63" i="45"/>
  <c r="D63" i="45"/>
  <c r="C63" i="45"/>
  <c r="E62" i="45"/>
  <c r="D62" i="45"/>
  <c r="C62" i="45"/>
  <c r="E61" i="45"/>
  <c r="D61" i="45"/>
  <c r="C61" i="45"/>
  <c r="E60" i="45"/>
  <c r="D60" i="45"/>
  <c r="C60" i="45"/>
  <c r="E59" i="45"/>
  <c r="D59" i="45"/>
  <c r="C59" i="45"/>
  <c r="E58" i="45"/>
  <c r="D58" i="45"/>
  <c r="C58" i="45"/>
  <c r="E57" i="45"/>
  <c r="D57" i="45"/>
  <c r="C57" i="45"/>
  <c r="E56" i="45"/>
  <c r="D56" i="45"/>
  <c r="E55" i="45"/>
  <c r="D55" i="45"/>
  <c r="E54" i="45"/>
  <c r="D54" i="45"/>
  <c r="C54" i="45"/>
  <c r="E53" i="45"/>
  <c r="D53" i="45"/>
  <c r="C53" i="45"/>
  <c r="E52" i="45"/>
  <c r="D52" i="45"/>
  <c r="C52" i="45"/>
  <c r="E51" i="45"/>
  <c r="D51" i="45"/>
  <c r="E49" i="45"/>
  <c r="D49" i="45"/>
  <c r="E48" i="45"/>
  <c r="D48" i="45"/>
  <c r="E47" i="45"/>
  <c r="D47" i="45"/>
  <c r="C47" i="45"/>
  <c r="E46" i="45"/>
  <c r="D46" i="45"/>
  <c r="C46" i="45"/>
  <c r="E44" i="45"/>
  <c r="E43" i="45"/>
  <c r="D43" i="45"/>
  <c r="C43" i="45"/>
  <c r="E42" i="45"/>
  <c r="D42" i="45"/>
  <c r="C42" i="45"/>
  <c r="E41" i="45"/>
  <c r="D41" i="45"/>
  <c r="C41" i="45"/>
  <c r="E40" i="45"/>
  <c r="D40" i="45"/>
  <c r="C40" i="45"/>
  <c r="E39" i="45"/>
  <c r="D39" i="45"/>
  <c r="E38" i="45"/>
  <c r="D38" i="45"/>
  <c r="E37" i="45"/>
  <c r="D37" i="45"/>
  <c r="E36" i="45"/>
  <c r="D36" i="45"/>
  <c r="C36" i="45"/>
  <c r="E35" i="45"/>
  <c r="D35" i="45"/>
  <c r="C35" i="45"/>
  <c r="E34" i="45"/>
  <c r="D34" i="45"/>
  <c r="E33" i="45"/>
  <c r="D33" i="45"/>
  <c r="E32" i="45"/>
  <c r="D32" i="45"/>
  <c r="E31" i="45"/>
  <c r="D31" i="45"/>
  <c r="C31" i="45"/>
  <c r="E30" i="45"/>
  <c r="D30" i="45"/>
  <c r="E29" i="45"/>
  <c r="D29" i="45"/>
  <c r="C29" i="45"/>
  <c r="E28" i="45"/>
  <c r="D28" i="45"/>
  <c r="C28" i="45"/>
  <c r="E27" i="45"/>
  <c r="D27" i="45"/>
  <c r="E26" i="45"/>
  <c r="D26" i="45"/>
  <c r="E25" i="45"/>
  <c r="D25" i="45"/>
  <c r="C25" i="45"/>
  <c r="E24" i="45"/>
  <c r="D24" i="45"/>
  <c r="C24" i="45"/>
  <c r="E23" i="45"/>
  <c r="D23" i="45"/>
  <c r="C23" i="45"/>
  <c r="E22" i="45"/>
  <c r="D22" i="45"/>
  <c r="C22" i="45"/>
  <c r="E21" i="45"/>
  <c r="D21" i="45"/>
  <c r="C21" i="45"/>
  <c r="E20" i="45"/>
  <c r="D20" i="45"/>
  <c r="E19" i="45"/>
  <c r="D19" i="45"/>
  <c r="E18" i="45"/>
  <c r="D18" i="45"/>
  <c r="C18" i="45"/>
  <c r="E17" i="45"/>
  <c r="D17" i="45"/>
  <c r="C17" i="45"/>
  <c r="E16" i="45"/>
  <c r="D16" i="45"/>
  <c r="C16" i="45"/>
  <c r="E15" i="45"/>
  <c r="D15" i="45"/>
  <c r="C15" i="45"/>
  <c r="E14" i="45"/>
  <c r="D14" i="45"/>
  <c r="E13" i="45"/>
  <c r="D13" i="45"/>
  <c r="E12" i="45"/>
  <c r="D12" i="45"/>
  <c r="E11" i="45"/>
  <c r="D11" i="45"/>
  <c r="E10" i="45"/>
  <c r="D10" i="45"/>
  <c r="E9" i="45"/>
  <c r="D9" i="45"/>
  <c r="E8" i="45"/>
  <c r="D8" i="45"/>
  <c r="D45" i="45" l="1"/>
  <c r="D50" i="45" s="1"/>
  <c r="D69" i="45" s="1"/>
  <c r="C49" i="45"/>
  <c r="C56" i="45"/>
  <c r="C32" i="45"/>
  <c r="C34" i="45" s="1"/>
  <c r="F34" i="45" s="1"/>
  <c r="E45" i="45"/>
  <c r="E68" i="45" s="1"/>
  <c r="E98" i="45" s="1"/>
  <c r="C84" i="45"/>
  <c r="C90" i="45" s="1"/>
  <c r="C97" i="45" s="1"/>
  <c r="C14" i="45"/>
  <c r="C20" i="45" s="1"/>
  <c r="F20" i="45" s="1"/>
  <c r="C45" i="45"/>
  <c r="E50" i="45"/>
  <c r="E69" i="45" s="1"/>
  <c r="D67" i="45"/>
  <c r="F9" i="44"/>
  <c r="F21" i="44"/>
  <c r="F25" i="44"/>
  <c r="F29" i="44"/>
  <c r="F33" i="44"/>
  <c r="F49" i="44"/>
  <c r="F53" i="44"/>
  <c r="F57" i="44"/>
  <c r="F61" i="44"/>
  <c r="F65" i="44"/>
  <c r="F69" i="44"/>
  <c r="F78" i="44"/>
  <c r="F82" i="44"/>
  <c r="F86" i="44"/>
  <c r="F90" i="44"/>
  <c r="F94" i="44"/>
  <c r="F98" i="44"/>
  <c r="F102" i="44"/>
  <c r="F106" i="44"/>
  <c r="F113" i="44"/>
  <c r="F116" i="44"/>
  <c r="F121" i="44"/>
  <c r="F10" i="45"/>
  <c r="E67" i="45"/>
  <c r="E70" i="45" s="1"/>
  <c r="D70" i="45"/>
  <c r="F11" i="44"/>
  <c r="F19" i="44"/>
  <c r="F23" i="44"/>
  <c r="F27" i="44"/>
  <c r="F31" i="44"/>
  <c r="F35" i="44"/>
  <c r="F51" i="44"/>
  <c r="F55" i="44"/>
  <c r="F59" i="44"/>
  <c r="F63" i="44"/>
  <c r="F67" i="44"/>
  <c r="F68" i="44"/>
  <c r="F76" i="44"/>
  <c r="F80" i="44"/>
  <c r="F84" i="44"/>
  <c r="F88" i="44"/>
  <c r="F92" i="44"/>
  <c r="F96" i="44"/>
  <c r="F100" i="44"/>
  <c r="F104" i="44"/>
  <c r="F108" i="44"/>
  <c r="F112" i="44"/>
  <c r="F119" i="44"/>
  <c r="F123" i="44"/>
  <c r="F8" i="45"/>
  <c r="F12" i="45"/>
  <c r="F89" i="45"/>
  <c r="F92" i="45"/>
  <c r="F94" i="45"/>
  <c r="F96" i="45"/>
  <c r="F16" i="45"/>
  <c r="F18" i="45"/>
  <c r="F46" i="45"/>
  <c r="F48" i="45"/>
  <c r="F52" i="45"/>
  <c r="F54" i="45"/>
  <c r="F58" i="45"/>
  <c r="F66" i="45"/>
  <c r="F72" i="45"/>
  <c r="F74" i="45"/>
  <c r="F76" i="45"/>
  <c r="F8" i="44"/>
  <c r="F10" i="44"/>
  <c r="F12" i="44"/>
  <c r="F14" i="44"/>
  <c r="F16" i="44"/>
  <c r="F18" i="44"/>
  <c r="F20" i="44"/>
  <c r="F22" i="44"/>
  <c r="F32" i="44"/>
  <c r="F34" i="44"/>
  <c r="F36" i="44"/>
  <c r="F38" i="44"/>
  <c r="F40" i="44"/>
  <c r="F42" i="44"/>
  <c r="F44" i="44"/>
  <c r="F46" i="44"/>
  <c r="F48" i="44"/>
  <c r="F50" i="44"/>
  <c r="F52" i="44"/>
  <c r="F54" i="44"/>
  <c r="F56" i="44"/>
  <c r="F58" i="44"/>
  <c r="F60" i="44"/>
  <c r="F62" i="44"/>
  <c r="F64" i="44"/>
  <c r="F86" i="45"/>
  <c r="F87" i="45"/>
  <c r="F93" i="45"/>
  <c r="F25" i="45"/>
  <c r="F27" i="45"/>
  <c r="F29" i="45"/>
  <c r="F31" i="45"/>
  <c r="F33" i="45"/>
  <c r="F35" i="45"/>
  <c r="F37" i="45"/>
  <c r="F39" i="45"/>
  <c r="F41" i="45"/>
  <c r="F24" i="44"/>
  <c r="F26" i="44"/>
  <c r="F28" i="44"/>
  <c r="F30" i="44"/>
  <c r="F66" i="44"/>
  <c r="F71" i="44"/>
  <c r="F73" i="44"/>
  <c r="F75" i="44"/>
  <c r="F77" i="44"/>
  <c r="F79" i="44"/>
  <c r="F81" i="44"/>
  <c r="F83" i="44"/>
  <c r="F85" i="44"/>
  <c r="F87" i="44"/>
  <c r="F89" i="44"/>
  <c r="F91" i="44"/>
  <c r="F93" i="44"/>
  <c r="F95" i="44"/>
  <c r="F97" i="44"/>
  <c r="F99" i="44"/>
  <c r="F101" i="44"/>
  <c r="F103" i="44"/>
  <c r="F107" i="44"/>
  <c r="F109" i="44"/>
  <c r="F111" i="44"/>
  <c r="F115" i="44"/>
  <c r="F118" i="44"/>
  <c r="F120" i="44"/>
  <c r="F22" i="45"/>
  <c r="F24" i="45"/>
  <c r="F26" i="45"/>
  <c r="F28" i="45"/>
  <c r="F30" i="45"/>
  <c r="F36" i="45"/>
  <c r="F38" i="45"/>
  <c r="F40" i="45"/>
  <c r="F42" i="45"/>
  <c r="F44" i="45"/>
  <c r="F56" i="45"/>
  <c r="F60" i="45"/>
  <c r="F62" i="45"/>
  <c r="F64" i="45"/>
  <c r="F78" i="45"/>
  <c r="F80" i="45"/>
  <c r="F82" i="45"/>
  <c r="F91" i="45"/>
  <c r="F95" i="45"/>
  <c r="F13" i="44"/>
  <c r="F15" i="44"/>
  <c r="F17" i="44"/>
  <c r="F37" i="44"/>
  <c r="F39" i="44"/>
  <c r="F41" i="44"/>
  <c r="F43" i="44"/>
  <c r="F45" i="44"/>
  <c r="F47" i="44"/>
  <c r="F70" i="44"/>
  <c r="F72" i="44"/>
  <c r="F74" i="44"/>
  <c r="F9" i="45"/>
  <c r="F11" i="45"/>
  <c r="F13" i="45"/>
  <c r="F15" i="45"/>
  <c r="F17" i="45"/>
  <c r="F19" i="45"/>
  <c r="F21" i="45"/>
  <c r="F23" i="45"/>
  <c r="F43" i="45"/>
  <c r="F47" i="45"/>
  <c r="F49" i="45"/>
  <c r="F51" i="45"/>
  <c r="F53" i="45"/>
  <c r="F55" i="45"/>
  <c r="F57" i="45"/>
  <c r="F59" i="45"/>
  <c r="F61" i="45"/>
  <c r="F63" i="45"/>
  <c r="F65" i="45"/>
  <c r="F71" i="45"/>
  <c r="F73" i="45"/>
  <c r="F75" i="45"/>
  <c r="F77" i="45"/>
  <c r="F79" i="45"/>
  <c r="F81" i="45"/>
  <c r="F83" i="45"/>
  <c r="F85" i="45"/>
  <c r="F88" i="45"/>
  <c r="F114" i="44"/>
  <c r="F32" i="45" l="1"/>
  <c r="F45" i="45"/>
  <c r="F68" i="45" s="1"/>
  <c r="D68" i="45"/>
  <c r="D98" i="45" s="1"/>
  <c r="F84" i="45"/>
  <c r="F14" i="45"/>
  <c r="C68" i="45"/>
  <c r="C98" i="45" s="1"/>
  <c r="F90" i="45"/>
  <c r="F67" i="45"/>
  <c r="F70" i="45" s="1"/>
  <c r="F97" i="45"/>
  <c r="F50" i="45" l="1"/>
  <c r="F69" i="45" s="1"/>
  <c r="F98" i="45"/>
  <c r="C31" i="28"/>
  <c r="C33" i="35"/>
  <c r="E33" i="35" s="1"/>
  <c r="C89" i="38"/>
  <c r="C51" i="40"/>
  <c r="F74" i="38"/>
  <c r="E12" i="12" s="1"/>
  <c r="F78" i="38"/>
  <c r="F46" i="38"/>
  <c r="C50" i="35"/>
  <c r="E50" i="35" s="1"/>
  <c r="C84" i="38"/>
  <c r="F80" i="38"/>
  <c r="F83" i="38"/>
  <c r="C49" i="39"/>
  <c r="C31" i="40"/>
  <c r="C42" i="40"/>
  <c r="C45" i="40"/>
  <c r="C34" i="40"/>
  <c r="C21" i="40"/>
  <c r="F29" i="40"/>
  <c r="F39" i="40"/>
  <c r="F43" i="40"/>
  <c r="C14" i="39"/>
  <c r="C20" i="39" s="1"/>
  <c r="C45" i="39"/>
  <c r="C56" i="39"/>
  <c r="C84" i="39"/>
  <c r="D45" i="39"/>
  <c r="E51" i="38"/>
  <c r="D75" i="38"/>
  <c r="C21" i="38"/>
  <c r="C25" i="38"/>
  <c r="C31" i="38"/>
  <c r="C42" i="38"/>
  <c r="C45" i="38"/>
  <c r="C51" i="38"/>
  <c r="C61" i="38"/>
  <c r="C75" i="38"/>
  <c r="C34" i="32"/>
  <c r="F8" i="42"/>
  <c r="F9" i="42"/>
  <c r="F10" i="42"/>
  <c r="F11" i="42"/>
  <c r="F12" i="42"/>
  <c r="F13" i="42"/>
  <c r="C14" i="42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4" i="42"/>
  <c r="F25" i="42"/>
  <c r="F26" i="42"/>
  <c r="F27" i="42"/>
  <c r="F28" i="42"/>
  <c r="F29" i="42"/>
  <c r="F30" i="42"/>
  <c r="F31" i="42"/>
  <c r="C32" i="42"/>
  <c r="F32" i="42" s="1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E45" i="42"/>
  <c r="F46" i="42"/>
  <c r="F47" i="42"/>
  <c r="F48" i="42"/>
  <c r="C49" i="42"/>
  <c r="D49" i="42"/>
  <c r="F49" i="42" s="1"/>
  <c r="E49" i="42"/>
  <c r="F51" i="42"/>
  <c r="F52" i="42"/>
  <c r="F53" i="42"/>
  <c r="F54" i="42"/>
  <c r="F55" i="42"/>
  <c r="C56" i="42"/>
  <c r="D56" i="42"/>
  <c r="F56" i="42" s="1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F66" i="42" s="1"/>
  <c r="E66" i="42"/>
  <c r="F71" i="42"/>
  <c r="F72" i="42"/>
  <c r="F73" i="42"/>
  <c r="C74" i="42"/>
  <c r="D74" i="42"/>
  <c r="D90" i="42" s="1"/>
  <c r="D97" i="42" s="1"/>
  <c r="E74" i="42"/>
  <c r="F75" i="42"/>
  <c r="F76" i="42"/>
  <c r="F77" i="42"/>
  <c r="F78" i="42"/>
  <c r="C79" i="42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C89" i="40"/>
  <c r="C99" i="40"/>
  <c r="C105" i="40"/>
  <c r="C110" i="40"/>
  <c r="C117" i="40" s="1"/>
  <c r="C122" i="40"/>
  <c r="D21" i="40"/>
  <c r="D26" i="40" s="1"/>
  <c r="D25" i="40"/>
  <c r="D31" i="40"/>
  <c r="D34" i="40"/>
  <c r="D42" i="40"/>
  <c r="D45" i="40"/>
  <c r="D51" i="40"/>
  <c r="D61" i="40"/>
  <c r="D75" i="40"/>
  <c r="F75" i="40" s="1"/>
  <c r="D84" i="40"/>
  <c r="D89" i="40"/>
  <c r="D99" i="40"/>
  <c r="D105" i="40"/>
  <c r="F105" i="40" s="1"/>
  <c r="D110" i="40"/>
  <c r="D113" i="40"/>
  <c r="D122" i="40"/>
  <c r="E21" i="40"/>
  <c r="E25" i="40"/>
  <c r="E31" i="40"/>
  <c r="E34" i="40"/>
  <c r="E42" i="40"/>
  <c r="E45" i="40"/>
  <c r="E61" i="40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C39" i="29"/>
  <c r="C26" i="29"/>
  <c r="C62" i="30"/>
  <c r="C40" i="30"/>
  <c r="D84" i="39"/>
  <c r="E84" i="39"/>
  <c r="D79" i="39"/>
  <c r="E79" i="39"/>
  <c r="C79" i="39"/>
  <c r="F79" i="39" s="1"/>
  <c r="D74" i="39"/>
  <c r="E74" i="39"/>
  <c r="C74" i="39"/>
  <c r="D66" i="39"/>
  <c r="F66" i="39" s="1"/>
  <c r="E66" i="39"/>
  <c r="C66" i="39"/>
  <c r="D62" i="39"/>
  <c r="E62" i="39"/>
  <c r="C62" i="39"/>
  <c r="D56" i="39"/>
  <c r="E56" i="39"/>
  <c r="D49" i="39"/>
  <c r="E49" i="39"/>
  <c r="E45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23" i="39"/>
  <c r="D34" i="39" s="1"/>
  <c r="E23" i="39"/>
  <c r="E34" i="39" s="1"/>
  <c r="C23" i="39"/>
  <c r="C34" i="39" s="1"/>
  <c r="D14" i="39"/>
  <c r="D20" i="39" s="1"/>
  <c r="E14" i="39"/>
  <c r="E20" i="39" s="1"/>
  <c r="D51" i="38"/>
  <c r="D84" i="38"/>
  <c r="D122" i="38"/>
  <c r="E122" i="38"/>
  <c r="C122" i="38"/>
  <c r="D113" i="38"/>
  <c r="E113" i="38"/>
  <c r="F113" i="38" s="1"/>
  <c r="D110" i="38"/>
  <c r="E110" i="38"/>
  <c r="C110" i="38"/>
  <c r="D105" i="38"/>
  <c r="E105" i="38"/>
  <c r="C105" i="38"/>
  <c r="C105" i="44" s="1"/>
  <c r="D99" i="38"/>
  <c r="E99" i="38"/>
  <c r="F99" i="38" s="1"/>
  <c r="C99" i="38"/>
  <c r="D89" i="38"/>
  <c r="E89" i="38"/>
  <c r="E84" i="38"/>
  <c r="E75" i="38"/>
  <c r="F75" i="38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F45" i="38" s="1"/>
  <c r="E45" i="38"/>
  <c r="D42" i="38"/>
  <c r="E42" i="38"/>
  <c r="D34" i="38"/>
  <c r="E34" i="38"/>
  <c r="D31" i="38"/>
  <c r="E31" i="38"/>
  <c r="D25" i="38"/>
  <c r="D26" i="38" s="1"/>
  <c r="E25" i="38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D13" i="22"/>
  <c r="E13" i="22"/>
  <c r="C13" i="22"/>
  <c r="B22" i="18"/>
  <c r="B24" i="18" s="1"/>
  <c r="B16" i="18"/>
  <c r="C34" i="8"/>
  <c r="B34" i="8"/>
  <c r="D34" i="8" s="1"/>
  <c r="C28" i="8"/>
  <c r="B28" i="8"/>
  <c r="D28" i="8" s="1"/>
  <c r="C24" i="8"/>
  <c r="B24" i="8"/>
  <c r="C20" i="8"/>
  <c r="B20" i="8"/>
  <c r="C12" i="8"/>
  <c r="B12" i="8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8" i="40"/>
  <c r="F62" i="42"/>
  <c r="F99" i="40"/>
  <c r="D52" i="38"/>
  <c r="D20" i="8"/>
  <c r="D34" i="42"/>
  <c r="F23" i="39"/>
  <c r="D12" i="8" l="1"/>
  <c r="D24" i="8"/>
  <c r="F31" i="38"/>
  <c r="F42" i="40"/>
  <c r="F89" i="38"/>
  <c r="C110" i="44"/>
  <c r="F110" i="44" s="1"/>
  <c r="F45" i="42"/>
  <c r="F79" i="42"/>
  <c r="F23" i="42"/>
  <c r="F14" i="42"/>
  <c r="F45" i="39"/>
  <c r="D67" i="39"/>
  <c r="D70" i="39" s="1"/>
  <c r="F62" i="39"/>
  <c r="D90" i="39"/>
  <c r="D97" i="39" s="1"/>
  <c r="F21" i="40"/>
  <c r="C122" i="44"/>
  <c r="F122" i="44" s="1"/>
  <c r="F61" i="40"/>
  <c r="E52" i="40"/>
  <c r="D117" i="40"/>
  <c r="D124" i="40" s="1"/>
  <c r="D52" i="40"/>
  <c r="D101" i="40" s="1"/>
  <c r="D125" i="40" s="1"/>
  <c r="C124" i="40"/>
  <c r="F84" i="40"/>
  <c r="F34" i="40"/>
  <c r="F51" i="40"/>
  <c r="C117" i="44"/>
  <c r="F105" i="44"/>
  <c r="F117" i="44" s="1"/>
  <c r="F51" i="38"/>
  <c r="F21" i="38"/>
  <c r="E26" i="38"/>
  <c r="F34" i="38"/>
  <c r="D117" i="38"/>
  <c r="D124" i="38" s="1"/>
  <c r="C50" i="39"/>
  <c r="F110" i="40"/>
  <c r="C20" i="42"/>
  <c r="F74" i="39"/>
  <c r="C29" i="8"/>
  <c r="F45" i="40"/>
  <c r="F25" i="40"/>
  <c r="F67" i="42"/>
  <c r="E34" i="42"/>
  <c r="E68" i="42" s="1"/>
  <c r="E117" i="38"/>
  <c r="F122" i="38"/>
  <c r="E8" i="46"/>
  <c r="E10" i="46" s="1"/>
  <c r="D10" i="46"/>
  <c r="C26" i="38"/>
  <c r="F14" i="39"/>
  <c r="F84" i="38"/>
  <c r="E50" i="39"/>
  <c r="E26" i="40"/>
  <c r="E67" i="42"/>
  <c r="C52" i="40"/>
  <c r="D50" i="39"/>
  <c r="D67" i="42"/>
  <c r="C67" i="39"/>
  <c r="F25" i="38"/>
  <c r="B29" i="8"/>
  <c r="D76" i="38"/>
  <c r="F56" i="39"/>
  <c r="F67" i="39" s="1"/>
  <c r="E67" i="39"/>
  <c r="E70" i="39" s="1"/>
  <c r="E90" i="42"/>
  <c r="E97" i="42" s="1"/>
  <c r="C67" i="42"/>
  <c r="D50" i="42"/>
  <c r="C52" i="38"/>
  <c r="E100" i="40"/>
  <c r="F113" i="40"/>
  <c r="C100" i="40"/>
  <c r="D100" i="40"/>
  <c r="C117" i="38"/>
  <c r="C124" i="38" s="1"/>
  <c r="C40" i="29"/>
  <c r="F32" i="39"/>
  <c r="F34" i="39" s="1"/>
  <c r="F20" i="42"/>
  <c r="F89" i="40"/>
  <c r="F31" i="40"/>
  <c r="C34" i="42"/>
  <c r="C50" i="42" s="1"/>
  <c r="D68" i="42"/>
  <c r="D98" i="42" s="1"/>
  <c r="F42" i="38"/>
  <c r="F61" i="38"/>
  <c r="F105" i="38"/>
  <c r="F49" i="39"/>
  <c r="C90" i="39"/>
  <c r="C97" i="39" s="1"/>
  <c r="E117" i="40"/>
  <c r="E124" i="40" s="1"/>
  <c r="F124" i="40" s="1"/>
  <c r="F122" i="40"/>
  <c r="C90" i="42"/>
  <c r="C97" i="42" s="1"/>
  <c r="F97" i="42" s="1"/>
  <c r="C26" i="40"/>
  <c r="C68" i="39"/>
  <c r="F20" i="39"/>
  <c r="E124" i="38"/>
  <c r="F84" i="39"/>
  <c r="F74" i="42"/>
  <c r="C100" i="38"/>
  <c r="D101" i="38"/>
  <c r="E52" i="38"/>
  <c r="E101" i="38" s="1"/>
  <c r="E68" i="39"/>
  <c r="D68" i="39"/>
  <c r="F110" i="38"/>
  <c r="E90" i="39"/>
  <c r="D76" i="40" l="1"/>
  <c r="C67" i="45"/>
  <c r="C70" i="45" s="1"/>
  <c r="E98" i="42"/>
  <c r="F100" i="40"/>
  <c r="F70" i="42" s="1"/>
  <c r="F52" i="40"/>
  <c r="C76" i="40"/>
  <c r="C69" i="42" s="1"/>
  <c r="D69" i="42"/>
  <c r="E101" i="40"/>
  <c r="E125" i="40" s="1"/>
  <c r="C124" i="44"/>
  <c r="F124" i="44" s="1"/>
  <c r="F125" i="44" s="1"/>
  <c r="C101" i="38"/>
  <c r="F101" i="38" s="1"/>
  <c r="C50" i="45"/>
  <c r="C69" i="45" s="1"/>
  <c r="E50" i="42"/>
  <c r="F34" i="42"/>
  <c r="F50" i="42" s="1"/>
  <c r="D29" i="8"/>
  <c r="C68" i="42"/>
  <c r="C98" i="42" s="1"/>
  <c r="F98" i="42" s="1"/>
  <c r="D69" i="39"/>
  <c r="C70" i="42"/>
  <c r="C101" i="40"/>
  <c r="F117" i="38"/>
  <c r="C76" i="38"/>
  <c r="C69" i="39" s="1"/>
  <c r="F26" i="38"/>
  <c r="F90" i="42"/>
  <c r="F26" i="40"/>
  <c r="F117" i="40"/>
  <c r="E76" i="40"/>
  <c r="C70" i="39"/>
  <c r="F50" i="39"/>
  <c r="D70" i="42"/>
  <c r="E70" i="42"/>
  <c r="E76" i="38"/>
  <c r="E69" i="39" s="1"/>
  <c r="E125" i="38"/>
  <c r="D125" i="38"/>
  <c r="E97" i="39"/>
  <c r="F97" i="39" s="1"/>
  <c r="D98" i="39"/>
  <c r="F52" i="38"/>
  <c r="F100" i="38"/>
  <c r="F70" i="39" s="1"/>
  <c r="F68" i="39"/>
  <c r="C98" i="39"/>
  <c r="F124" i="38"/>
  <c r="F90" i="39"/>
  <c r="F101" i="40" l="1"/>
  <c r="E69" i="42"/>
  <c r="C125" i="44"/>
  <c r="F76" i="40"/>
  <c r="F69" i="42" s="1"/>
  <c r="C125" i="38"/>
  <c r="F125" i="38" s="1"/>
  <c r="C125" i="40"/>
  <c r="F125" i="40" s="1"/>
  <c r="F68" i="42"/>
  <c r="F76" i="38"/>
  <c r="F69" i="39" s="1"/>
  <c r="E98" i="39"/>
  <c r="F98" i="39" l="1"/>
</calcChain>
</file>

<file path=xl/sharedStrings.xml><?xml version="1.0" encoding="utf-8"?>
<sst xmlns="http://schemas.openxmlformats.org/spreadsheetml/2006/main" count="2343" uniqueCount="721">
  <si>
    <t xml:space="preserve">Központi költségvetés sajátos finanszírozási bevételei </t>
  </si>
  <si>
    <t>ÖNKORMÁNYZATI ELŐIRÁNYZATOK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</si>
  <si>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</si>
  <si>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</si>
  <si>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</si>
  <si>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</si>
  <si>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</si>
  <si>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</si>
  <si>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</si>
  <si>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</si>
  <si>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</si>
  <si>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</si>
  <si>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</si>
  <si>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</si>
  <si>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</si>
  <si>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</si>
  <si>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</si>
  <si>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</si>
  <si>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</si>
  <si>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</si>
  <si>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</si>
  <si>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</si>
  <si>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</si>
  <si>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</si>
  <si>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</si>
  <si>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</si>
  <si>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</si>
  <si>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</si>
  <si>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</si>
  <si>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</si>
  <si>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</si>
  <si>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</si>
  <si>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</si>
  <si>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</si>
  <si>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</si>
  <si>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</si>
  <si>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</si>
  <si>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</si>
  <si>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</si>
  <si>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</si>
  <si>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</si>
  <si>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</si>
  <si>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</si>
  <si>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</si>
  <si>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</si>
  <si>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</si>
  <si>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</si>
  <si>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</si>
  <si>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</si>
  <si>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</si>
  <si>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</si>
  <si>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</si>
  <si>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</si>
  <si>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</si>
  <si>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</si>
  <si>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</si>
  <si>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</si>
  <si>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</si>
  <si>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</si>
  <si>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</si>
  <si>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</si>
  <si>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</si>
  <si>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</si>
  <si>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</si>
  <si>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</si>
  <si>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</si>
  <si>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</si>
  <si>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</si>
  <si>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</si>
  <si>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</si>
  <si>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</si>
  <si>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</si>
  <si>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</si>
  <si>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</si>
  <si>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</si>
  <si>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</si>
  <si>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</si>
  <si>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</si>
  <si>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</si>
  <si>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</si>
  <si>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</si>
  <si>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</si>
  <si>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</si>
  <si>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</si>
  <si>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</si>
  <si>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</si>
  <si>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</si>
  <si>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</si>
  <si>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</si>
  <si>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</si>
  <si>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</si>
  <si>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</si>
  <si>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</si>
  <si>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</si>
  <si>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</si>
  <si>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</si>
  <si>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</si>
  <si>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</si>
  <si>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</si>
  <si>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</si>
  <si>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</si>
  <si>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</si>
  <si>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</si>
  <si>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</si>
  <si>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</si>
  <si>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</si>
  <si>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</si>
  <si>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</si>
  <si>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</si>
  <si>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</si>
  <si>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</si>
  <si>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</si>
  <si>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</si>
  <si>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</si>
  <si>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</si>
  <si>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</si>
  <si>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</si>
  <si>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</si>
  <si>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</si>
  <si>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</si>
  <si>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</si>
  <si>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</si>
  <si>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</si>
  <si>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</si>
  <si>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</si>
  <si>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</si>
  <si>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</si>
  <si>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</si>
  <si>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</si>
  <si>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</si>
  <si>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</si>
  <si>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</si>
  <si>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</si>
  <si>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</si>
  <si>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</si>
  <si>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</si>
  <si>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</si>
  <si>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</si>
  <si>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</si>
  <si>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</si>
  <si>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</si>
  <si>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</si>
  <si>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</si>
  <si>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</si>
  <si>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</si>
  <si>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</si>
  <si>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</si>
  <si>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</si>
  <si>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</si>
  <si>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</si>
  <si>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</si>
  <si>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</si>
  <si>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</si>
  <si>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</si>
  <si>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</si>
  <si>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</si>
  <si>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</si>
  <si>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</si>
  <si>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</si>
  <si>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</si>
  <si>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</si>
  <si>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</si>
  <si>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</si>
  <si>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</si>
  <si>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</si>
  <si>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</si>
  <si>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</si>
  <si>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</si>
  <si>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</si>
  <si>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</si>
  <si>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</si>
  <si>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</si>
  <si>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</si>
  <si>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</si>
  <si>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</si>
  <si>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</si>
  <si>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</si>
  <si>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</si>
  <si>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</si>
  <si>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</si>
  <si>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</si>
  <si>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</si>
  <si>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</si>
  <si>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</si>
  <si>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</si>
  <si>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</si>
  <si>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</si>
  <si>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</si>
  <si>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</si>
  <si>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</si>
  <si>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</si>
  <si>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</si>
  <si>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</si>
  <si>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</si>
  <si>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</si>
  <si>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</si>
  <si>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</si>
  <si>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</si>
  <si>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</si>
  <si>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</si>
  <si>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</si>
  <si>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</si>
  <si>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</si>
  <si>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</si>
  <si>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</si>
  <si>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</si>
  <si>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</si>
  <si>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</si>
  <si>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</si>
  <si>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</si>
  <si>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</si>
  <si>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</si>
  <si>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</si>
  <si>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</si>
  <si>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</si>
  <si>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</si>
  <si>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</si>
  <si>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</si>
  <si>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</si>
  <si>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</si>
  <si>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</si>
  <si>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</si>
  <si>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</si>
  <si>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</si>
  <si>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</si>
  <si>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</si>
  <si>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</si>
  <si>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</si>
  <si>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</si>
  <si>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</si>
  <si>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</si>
  <si>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</si>
  <si>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</si>
  <si>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</si>
  <si>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</si>
  <si>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</si>
  <si>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</si>
  <si>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</si>
  <si>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</si>
  <si>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</si>
  <si>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</si>
  <si>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</si>
  <si>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</si>
  <si>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</si>
  <si>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</si>
  <si>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</si>
  <si>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</si>
  <si>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</si>
  <si>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</si>
  <si>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</si>
  <si>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</si>
  <si>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</si>
  <si>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</si>
  <si>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</si>
  <si>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</si>
  <si>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</si>
  <si>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</si>
  <si>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</si>
  <si>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</si>
  <si>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</si>
  <si>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</si>
  <si>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</si>
  <si>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</si>
  <si>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</si>
  <si>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</si>
  <si>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</si>
  <si>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</si>
  <si>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</si>
  <si>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</si>
  <si>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</si>
  <si>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</si>
  <si>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</si>
  <si>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</si>
  <si>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</si>
  <si>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</si>
  <si>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</si>
  <si>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</si>
  <si>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</si>
  <si>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</si>
  <si>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</si>
  <si>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</si>
  <si>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</si>
  <si>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</si>
  <si>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</si>
  <si>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</si>
  <si>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</si>
  <si>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</si>
  <si>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</si>
  <si>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</si>
  <si>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</si>
  <si>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</si>
  <si>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</si>
  <si>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</si>
  <si>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</si>
  <si>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</si>
  <si>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</si>
  <si>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</si>
  <si>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</si>
  <si>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</si>
  <si>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</si>
  <si>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</si>
  <si>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</si>
  <si>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</si>
  <si>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</si>
  <si>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</si>
  <si>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</si>
  <si>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</si>
  <si>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</si>
  <si>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</si>
  <si>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</si>
  <si>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</si>
  <si>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</si>
  <si>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</si>
  <si>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</si>
  <si>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</si>
  <si>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</si>
  <si>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</si>
  <si>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</si>
  <si>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</si>
  <si>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</si>
  <si>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</si>
  <si>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</si>
  <si>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</si>
  <si>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</si>
  <si>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</si>
  <si>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</si>
  <si>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</si>
  <si>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</si>
  <si>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</si>
  <si>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</si>
  <si>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</si>
  <si>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</si>
  <si>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</si>
  <si>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</si>
  <si>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</si>
  <si>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</si>
  <si>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</si>
  <si>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</si>
  <si>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</si>
  <si>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</si>
  <si>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</si>
  <si>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</si>
  <si>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</si>
  <si>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</si>
  <si>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</si>
  <si>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</si>
  <si>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</si>
  <si>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</si>
  <si>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</si>
  <si>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</si>
  <si>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</si>
  <si>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</si>
  <si>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</si>
  <si>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</si>
  <si>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</si>
  <si>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</si>
  <si>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</si>
  <si>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</si>
  <si>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</si>
  <si>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</si>
  <si>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</si>
  <si>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</si>
  <si>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</si>
  <si>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</si>
  <si>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</si>
  <si>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</si>
  <si>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</si>
  <si>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</si>
  <si>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</si>
  <si>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</si>
  <si>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</si>
  <si>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</si>
  <si>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</si>
  <si>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</si>
  <si>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</si>
  <si>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</si>
  <si>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</si>
  <si>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</si>
  <si>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</si>
  <si>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</si>
  <si>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</si>
  <si>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</si>
  <si>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</si>
  <si>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</si>
  <si>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</si>
  <si>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</si>
  <si>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</si>
  <si>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</si>
  <si>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</si>
  <si>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</si>
  <si>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</si>
  <si>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</si>
  <si>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</si>
  <si>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</si>
  <si>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</si>
  <si>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</si>
  <si>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</si>
  <si>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</si>
  <si>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</si>
  <si>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</si>
  <si>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</si>
  <si>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</si>
  <si>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</si>
  <si>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</si>
  <si>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</si>
  <si>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</si>
  <si>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</si>
  <si>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</si>
  <si>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</si>
  <si>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</si>
  <si>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</si>
  <si>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</si>
  <si>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</si>
  <si>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</si>
  <si>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</si>
  <si>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</si>
  <si>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</si>
  <si>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</si>
  <si>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</si>
  <si>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</si>
  <si>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</si>
  <si>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</si>
  <si>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</si>
  <si>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</si>
  <si>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</si>
  <si>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</si>
  <si>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</si>
  <si>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</si>
  <si>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</si>
  <si>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</si>
  <si>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</si>
  <si>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</si>
  <si>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</si>
  <si>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</si>
  <si>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</si>
  <si>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</si>
  <si>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</si>
  <si>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</si>
  <si>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</si>
  <si>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</si>
  <si>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</si>
  <si>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</si>
  <si>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</si>
  <si>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</si>
  <si>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</si>
  <si>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</si>
  <si>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</si>
  <si>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</si>
  <si>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</si>
  <si>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</si>
  <si>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</si>
  <si>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</si>
  <si>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</si>
  <si>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</si>
  <si>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</si>
  <si>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</si>
  <si>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</si>
  <si>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</si>
  <si>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</si>
  <si>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</si>
  <si>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</si>
  <si>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</si>
  <si>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</si>
  <si>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</si>
  <si>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</si>
  <si>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</si>
  <si>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</si>
  <si>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</si>
  <si>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</si>
  <si>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</si>
  <si>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</si>
  <si>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</si>
  <si>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</si>
  <si>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</si>
  <si>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</si>
  <si>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</si>
  <si>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</si>
  <si>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</si>
  <si>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</si>
  <si>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</si>
  <si>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</si>
  <si>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</si>
  <si>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</si>
  <si>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</si>
  <si>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</si>
  <si>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</si>
  <si>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</si>
  <si>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</si>
  <si>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</si>
  <si>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</si>
  <si>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</si>
  <si>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</si>
  <si>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</si>
  <si>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</si>
  <si>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</si>
  <si>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</si>
  <si>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</si>
  <si>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</si>
  <si>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</si>
  <si>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</si>
  <si>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</si>
  <si>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</si>
  <si>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</si>
  <si>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</si>
  <si>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</si>
  <si>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</si>
  <si>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</si>
  <si>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</si>
  <si>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</si>
  <si>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</si>
  <si>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</si>
  <si>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</si>
  <si>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</si>
  <si>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</si>
  <si>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</si>
  <si>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</si>
  <si>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</si>
  <si>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</si>
  <si>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</si>
  <si>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</si>
  <si>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</si>
  <si>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</si>
  <si>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</si>
  <si>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</si>
  <si>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</si>
  <si>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</si>
  <si>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</si>
  <si>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</si>
  <si>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</si>
  <si>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</si>
  <si>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</si>
  <si>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</si>
  <si>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</si>
  <si>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</si>
  <si>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</si>
  <si>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</si>
  <si>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</si>
  <si>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</si>
  <si>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</si>
  <si>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</si>
  <si>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</si>
  <si>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</si>
  <si>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</si>
  <si>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</si>
  <si>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</si>
  <si>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</si>
  <si>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</si>
  <si>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</si>
  <si>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</si>
  <si>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</si>
  <si>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</si>
  <si>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</si>
  <si>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</si>
  <si>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</si>
  <si>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</si>
  <si>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</si>
  <si>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</si>
  <si>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</si>
  <si>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</si>
  <si>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</si>
  <si>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</si>
  <si>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</si>
  <si>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</si>
  <si>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</si>
  <si>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</si>
  <si>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</si>
  <si>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</si>
  <si>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</si>
  <si>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</si>
  <si>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</si>
  <si>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</si>
  <si>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</si>
  <si>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</si>
  <si>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</si>
  <si>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</si>
  <si>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</si>
  <si>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</si>
  <si>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</si>
  <si>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</si>
  <si>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</si>
  <si>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</si>
  <si>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</si>
  <si>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</si>
  <si>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</si>
  <si>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</si>
  <si>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</si>
  <si>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</si>
  <si>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</si>
  <si>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</si>
  <si>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</si>
  <si>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</si>
  <si>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</si>
  <si>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</si>
  <si>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</si>
  <si>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</si>
  <si>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</si>
  <si>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</si>
  <si>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</si>
  <si>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</si>
  <si>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</si>
  <si>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</si>
  <si>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</si>
  <si>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</si>
  <si>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</si>
  <si>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</si>
  <si>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</si>
  <si>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</si>
  <si>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</si>
  <si>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</si>
  <si>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</si>
  <si>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</si>
  <si>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</si>
  <si>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</si>
  <si>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</si>
  <si>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</si>
  <si>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</si>
  <si>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</si>
  <si>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</si>
  <si>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</si>
  <si>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</si>
  <si>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</si>
  <si>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</si>
  <si>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</si>
  <si>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</si>
  <si>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</si>
  <si>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</si>
  <si>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</si>
  <si>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</si>
  <si>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</si>
  <si>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</si>
  <si>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</si>
  <si>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</si>
  <si>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</si>
  <si>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</si>
  <si>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</si>
  <si>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</si>
  <si>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</si>
  <si>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</si>
  <si>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</si>
  <si>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</si>
  <si>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</si>
  <si>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</si>
  <si>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</si>
  <si>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</si>
  <si>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</si>
  <si>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</si>
  <si>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</si>
  <si>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</si>
  <si>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</si>
  <si>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</si>
  <si>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</si>
  <si>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</si>
  <si>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</si>
  <si>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</si>
  <si>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</si>
  <si>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</si>
  <si>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</si>
  <si>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</si>
  <si>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</si>
  <si>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</si>
  <si>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</si>
  <si>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</si>
  <si>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</si>
  <si>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</si>
  <si>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</si>
  <si>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</si>
  <si>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</si>
  <si>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</si>
  <si>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</si>
  <si>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</si>
  <si>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</si>
  <si>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</si>
  <si>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</si>
  <si>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</si>
  <si>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</si>
  <si>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</si>
  <si>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</si>
  <si>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</si>
  <si>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</si>
  <si>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</si>
  <si>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</si>
  <si>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</si>
  <si>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</si>
  <si>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</si>
  <si>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</si>
  <si>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A</t>
  </si>
  <si>
    <t>B</t>
  </si>
  <si>
    <t>C</t>
  </si>
  <si>
    <t>D</t>
  </si>
  <si>
    <t>Rovatszám</t>
  </si>
  <si>
    <t>Bóbita Óvoda</t>
  </si>
  <si>
    <t>Központi, irányító szervi támogatások folyósítása működési célra</t>
  </si>
  <si>
    <t>Központi, irányító szervi támogatások folyósítása felhalmozási célra</t>
  </si>
  <si>
    <t>Irányító szervi támogatások folyósítása (Ft)</t>
  </si>
  <si>
    <t>B65</t>
  </si>
  <si>
    <t>SOROKPOLÁNY Önkormányzat 2021. évi költségvetése</t>
  </si>
  <si>
    <t>TOP Bölcsődei pályázat</t>
  </si>
  <si>
    <t>saját bevételek 2020</t>
  </si>
  <si>
    <t>saját bevételek 2021</t>
  </si>
  <si>
    <t>saját bevételek 2022</t>
  </si>
  <si>
    <t>saját bevételek 2023</t>
  </si>
  <si>
    <t>1. melléklet 1/2021. (I. 25.) önkormányzati rendelethez</t>
  </si>
  <si>
    <t>2. melléklet 1/2021. (I. 25.) önkormányzati rendelethez</t>
  </si>
  <si>
    <t>3. melléklet 1/2021. (I. 25.) önkormányzati rendelethez</t>
  </si>
  <si>
    <t>4. melléklet 1/2021. (I. 25.) önkormányzati rendelethez</t>
  </si>
  <si>
    <t>5. melléklet 1/2021. (I. 25.) önkormányzati rendelethez</t>
  </si>
  <si>
    <t>6. melléklet 1/2021. (I. 25.) önkormányzati rendelethez</t>
  </si>
  <si>
    <t>7. melléklet 1/2021. (I. 25.) önkormányzati rendelethez</t>
  </si>
  <si>
    <t>8. melléklet 1/2021. (I. 25.) önkormányzati rendelethez</t>
  </si>
  <si>
    <t>9. melléklet 1/2021. (I. 25.) önkormányzati rendelethez</t>
  </si>
  <si>
    <t>10. melléklet 1/2021. (I. 25.) önkormányzati rendelethez</t>
  </si>
  <si>
    <t>11. melléklet 1/2021. (I. 25.) önkormányzati rendelethez</t>
  </si>
  <si>
    <t>12. melléklet 1/2021. (I. 25.) önkormányzati rendelethez</t>
  </si>
  <si>
    <t>13. melléklet 1/2021. (I. 25.) önkormányzati rendelethez</t>
  </si>
  <si>
    <t>14. melléklet 1/2021. (I. 25.) önkormányzati rendelethez</t>
  </si>
  <si>
    <t>15. melléklet 1/2021. (I. 25.) önkormányzati rendelethez</t>
  </si>
  <si>
    <t>16. melléklet 1/2021. (I. 25.) önkormányzati rendelethez</t>
  </si>
  <si>
    <t>17. melléklet 1/2021. (I. 25.) önkormányzati rendelethez</t>
  </si>
  <si>
    <t>18. melléklet 1/2021. (I. 25.) önkormányzati rendelethez</t>
  </si>
  <si>
    <t>19. melléklet a 1/2021. (I. 25.) önkormányzati rendelethez</t>
  </si>
  <si>
    <t>20. melléklet 1/2021. (I.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</si>
</sst>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__"/>
    <numFmt numFmtId="166" formatCode="\ ##########"/>
    <numFmt numFmtId="167" formatCode="_-* #,##0\ _F_t_-;\-* #,##0\ _F_t_-;_-* &quot;-&quot;??\ _F_t_-;_-@_-"/>
  </numFmts>
  <fonts count="6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6" fillId="0" borderId="0"/>
    <xf numFmtId="0" fontId="11" fillId="0" borderId="0"/>
    <xf numFmtId="164" fontId="67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166" fontId="3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39" fillId="0" borderId="1" xfId="0" applyFont="1" applyFill="1" applyBorder="1" applyAlignment="1">
      <alignment horizontal="left" vertical="center" wrapText="1"/>
    </xf>
    <xf numFmtId="0" fontId="40" fillId="0" borderId="0" xfId="0" applyFont="1"/>
    <xf numFmtId="3" fontId="40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3" fontId="48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49" fillId="0" borderId="1" xfId="0" applyFont="1" applyBorder="1"/>
    <xf numFmtId="0" fontId="48" fillId="0" borderId="1" xfId="0" applyFont="1" applyBorder="1"/>
    <xf numFmtId="3" fontId="46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/>
    <xf numFmtId="3" fontId="61" fillId="0" borderId="1" xfId="0" applyNumberFormat="1" applyFont="1" applyBorder="1"/>
    <xf numFmtId="0" fontId="61" fillId="0" borderId="1" xfId="0" applyFont="1" applyBorder="1"/>
    <xf numFmtId="3" fontId="50" fillId="0" borderId="1" xfId="0" applyNumberFormat="1" applyFont="1" applyFill="1" applyBorder="1"/>
    <xf numFmtId="166" fontId="9" fillId="8" borderId="1" xfId="0" applyNumberFormat="1" applyFont="1" applyFill="1" applyBorder="1" applyAlignment="1">
      <alignment vertical="center"/>
    </xf>
    <xf numFmtId="3" fontId="48" fillId="8" borderId="1" xfId="0" applyNumberFormat="1" applyFont="1" applyFill="1" applyBorder="1"/>
    <xf numFmtId="3" fontId="0" fillId="8" borderId="1" xfId="0" applyNumberFormat="1" applyFont="1" applyFill="1" applyBorder="1"/>
    <xf numFmtId="0" fontId="40" fillId="8" borderId="0" xfId="0" applyFont="1" applyFill="1"/>
    <xf numFmtId="0" fontId="4" fillId="9" borderId="1" xfId="0" applyFont="1" applyFill="1" applyBorder="1" applyAlignment="1">
      <alignment horizontal="left" vertical="center"/>
    </xf>
    <xf numFmtId="166" fontId="4" fillId="9" borderId="1" xfId="0" applyNumberFormat="1" applyFont="1" applyFill="1" applyBorder="1" applyAlignment="1">
      <alignment vertical="center"/>
    </xf>
    <xf numFmtId="3" fontId="52" fillId="9" borderId="1" xfId="0" applyNumberFormat="1" applyFont="1" applyFill="1" applyBorder="1"/>
    <xf numFmtId="3" fontId="51" fillId="9" borderId="1" xfId="0" applyNumberFormat="1" applyFont="1" applyFill="1" applyBorder="1"/>
    <xf numFmtId="3" fontId="50" fillId="9" borderId="1" xfId="0" applyNumberFormat="1" applyFont="1" applyFill="1" applyBorder="1"/>
    <xf numFmtId="0" fontId="4" fillId="9" borderId="1" xfId="0" applyFont="1" applyFill="1" applyBorder="1" applyAlignment="1">
      <alignment horizontal="left" vertical="center" wrapText="1"/>
    </xf>
    <xf numFmtId="3" fontId="55" fillId="9" borderId="1" xfId="0" applyNumberFormat="1" applyFont="1" applyFill="1" applyBorder="1"/>
    <xf numFmtId="0" fontId="9" fillId="6" borderId="1" xfId="0" applyFont="1" applyFill="1" applyBorder="1" applyAlignment="1">
      <alignment horizontal="left" vertical="center"/>
    </xf>
    <xf numFmtId="3" fontId="40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0" fillId="8" borderId="1" xfId="0" applyNumberFormat="1" applyFont="1" applyFill="1" applyBorder="1"/>
    <xf numFmtId="0" fontId="4" fillId="10" borderId="1" xfId="0" applyFont="1" applyFill="1" applyBorder="1" applyAlignment="1">
      <alignment horizontal="left" vertical="center"/>
    </xf>
    <xf numFmtId="3" fontId="40" fillId="10" borderId="1" xfId="0" applyNumberFormat="1" applyFont="1" applyFill="1" applyBorder="1"/>
    <xf numFmtId="0" fontId="4" fillId="11" borderId="1" xfId="0" applyFont="1" applyFill="1" applyBorder="1" applyAlignment="1">
      <alignment horizontal="left" vertical="center"/>
    </xf>
    <xf numFmtId="3" fontId="40" fillId="11" borderId="1" xfId="0" applyNumberFormat="1" applyFont="1" applyFill="1" applyBorder="1"/>
    <xf numFmtId="0" fontId="0" fillId="0" borderId="0" xfId="0" applyAlignment="1">
      <alignment horizontal="right"/>
    </xf>
    <xf numFmtId="3" fontId="40" fillId="0" borderId="0" xfId="0" applyNumberFormat="1" applyFont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9" fillId="0" borderId="0" xfId="0" applyNumberFormat="1" applyFont="1" applyBorder="1"/>
    <xf numFmtId="3" fontId="48" fillId="0" borderId="0" xfId="0" applyNumberFormat="1" applyFont="1" applyBorder="1"/>
    <xf numFmtId="3" fontId="58" fillId="0" borderId="0" xfId="0" applyNumberFormat="1" applyFont="1" applyBorder="1"/>
    <xf numFmtId="3" fontId="45" fillId="0" borderId="0" xfId="0" applyNumberFormat="1" applyFont="1" applyBorder="1"/>
    <xf numFmtId="3" fontId="61" fillId="0" borderId="0" xfId="0" applyNumberFormat="1" applyFont="1" applyBorder="1"/>
    <xf numFmtId="3" fontId="0" fillId="0" borderId="0" xfId="0" applyNumberFormat="1" applyFont="1" applyBorder="1"/>
    <xf numFmtId="3" fontId="40" fillId="0" borderId="0" xfId="0" applyNumberFormat="1" applyFont="1" applyBorder="1"/>
    <xf numFmtId="3" fontId="50" fillId="0" borderId="0" xfId="0" applyNumberFormat="1" applyFont="1" applyBorder="1"/>
    <xf numFmtId="3" fontId="62" fillId="0" borderId="0" xfId="0" applyNumberFormat="1" applyFont="1" applyBorder="1"/>
    <xf numFmtId="3" fontId="50" fillId="0" borderId="0" xfId="0" applyNumberFormat="1" applyFont="1" applyFill="1" applyBorder="1"/>
    <xf numFmtId="3" fontId="46" fillId="0" borderId="0" xfId="0" applyNumberFormat="1" applyFont="1" applyBorder="1"/>
    <xf numFmtId="3" fontId="55" fillId="0" borderId="0" xfId="0" applyNumberFormat="1" applyFont="1" applyBorder="1"/>
    <xf numFmtId="3" fontId="0" fillId="0" borderId="0" xfId="0" applyNumberFormat="1" applyBorder="1"/>
    <xf numFmtId="3" fontId="51" fillId="0" borderId="0" xfId="0" applyNumberFormat="1" applyFont="1" applyBorder="1"/>
    <xf numFmtId="3" fontId="52" fillId="0" borderId="0" xfId="0" applyNumberFormat="1" applyFont="1" applyBorder="1"/>
    <xf numFmtId="3" fontId="56" fillId="0" borderId="0" xfId="0" applyNumberFormat="1" applyFont="1" applyBorder="1"/>
    <xf numFmtId="3" fontId="60" fillId="0" borderId="0" xfId="0" applyNumberFormat="1" applyFont="1" applyBorder="1"/>
    <xf numFmtId="3" fontId="64" fillId="0" borderId="0" xfId="0" applyNumberFormat="1" applyFont="1" applyBorder="1"/>
    <xf numFmtId="0" fontId="0" fillId="0" borderId="3" xfId="0" applyBorder="1"/>
    <xf numFmtId="0" fontId="40" fillId="0" borderId="3" xfId="0" applyFont="1" applyBorder="1"/>
    <xf numFmtId="0" fontId="0" fillId="0" borderId="4" xfId="0" applyBorder="1"/>
    <xf numFmtId="0" fontId="40" fillId="0" borderId="4" xfId="0" applyFont="1" applyBorder="1"/>
    <xf numFmtId="0" fontId="58" fillId="0" borderId="4" xfId="0" applyFont="1" applyBorder="1"/>
    <xf numFmtId="0" fontId="43" fillId="0" borderId="4" xfId="0" applyFont="1" applyBorder="1"/>
    <xf numFmtId="0" fontId="46" fillId="0" borderId="4" xfId="0" applyFont="1" applyBorder="1"/>
    <xf numFmtId="0" fontId="45" fillId="0" borderId="4" xfId="0" applyFont="1" applyBorder="1"/>
    <xf numFmtId="3" fontId="40" fillId="0" borderId="6" xfId="0" applyNumberFormat="1" applyFont="1" applyBorder="1"/>
    <xf numFmtId="3" fontId="55" fillId="0" borderId="6" xfId="0" applyNumberFormat="1" applyFont="1" applyBorder="1"/>
    <xf numFmtId="3" fontId="55" fillId="9" borderId="6" xfId="0" applyNumberFormat="1" applyFont="1" applyFill="1" applyBorder="1"/>
    <xf numFmtId="3" fontId="50" fillId="0" borderId="6" xfId="0" applyNumberFormat="1" applyFont="1" applyBorder="1"/>
    <xf numFmtId="3" fontId="50" fillId="9" borderId="6" xfId="0" applyNumberFormat="1" applyFont="1" applyFill="1" applyBorder="1"/>
    <xf numFmtId="3" fontId="46" fillId="0" borderId="6" xfId="0" applyNumberFormat="1" applyFont="1" applyBorder="1"/>
    <xf numFmtId="3" fontId="0" fillId="0" borderId="6" xfId="0" applyNumberFormat="1" applyBorder="1"/>
    <xf numFmtId="3" fontId="40" fillId="6" borderId="6" xfId="0" applyNumberFormat="1" applyFont="1" applyFill="1" applyBorder="1"/>
    <xf numFmtId="3" fontId="40" fillId="11" borderId="6" xfId="0" applyNumberFormat="1" applyFont="1" applyFill="1" applyBorder="1"/>
    <xf numFmtId="0" fontId="65" fillId="0" borderId="0" xfId="0" applyFont="1"/>
    <xf numFmtId="0" fontId="65" fillId="0" borderId="1" xfId="0" applyFont="1" applyBorder="1"/>
    <xf numFmtId="3" fontId="0" fillId="0" borderId="0" xfId="0" applyNumberFormat="1" applyFont="1" applyFill="1" applyBorder="1"/>
    <xf numFmtId="3" fontId="48" fillId="0" borderId="0" xfId="0" applyNumberFormat="1" applyFont="1" applyFill="1" applyBorder="1"/>
    <xf numFmtId="3" fontId="45" fillId="0" borderId="0" xfId="0" applyNumberFormat="1" applyFont="1" applyFill="1" applyBorder="1"/>
    <xf numFmtId="3" fontId="52" fillId="0" borderId="0" xfId="0" applyNumberFormat="1" applyFont="1" applyFill="1" applyBorder="1"/>
    <xf numFmtId="3" fontId="40" fillId="0" borderId="0" xfId="0" applyNumberFormat="1" applyFont="1" applyFill="1" applyBorder="1"/>
    <xf numFmtId="3" fontId="46" fillId="0" borderId="0" xfId="0" applyNumberFormat="1" applyFont="1" applyFill="1" applyBorder="1"/>
    <xf numFmtId="3" fontId="55" fillId="0" borderId="0" xfId="0" applyNumberFormat="1" applyFont="1" applyFill="1" applyBorder="1"/>
    <xf numFmtId="3" fontId="59" fillId="0" borderId="0" xfId="0" applyNumberFormat="1" applyFont="1" applyFill="1" applyBorder="1"/>
    <xf numFmtId="3" fontId="0" fillId="0" borderId="0" xfId="0" applyNumberFormat="1" applyFill="1" applyBorder="1"/>
    <xf numFmtId="0" fontId="40" fillId="0" borderId="0" xfId="0" applyFont="1" applyFill="1"/>
    <xf numFmtId="3" fontId="58" fillId="0" borderId="0" xfId="0" applyNumberFormat="1" applyFont="1" applyFill="1" applyBorder="1"/>
    <xf numFmtId="3" fontId="61" fillId="0" borderId="0" xfId="0" applyNumberFormat="1" applyFont="1" applyFill="1" applyBorder="1"/>
    <xf numFmtId="3" fontId="56" fillId="0" borderId="0" xfId="0" applyNumberFormat="1" applyFont="1" applyFill="1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3" fontId="0" fillId="0" borderId="6" xfId="0" applyNumberFormat="1" applyFont="1" applyBorder="1"/>
    <xf numFmtId="3" fontId="51" fillId="0" borderId="6" xfId="0" applyNumberFormat="1" applyFont="1" applyBorder="1"/>
    <xf numFmtId="3" fontId="51" fillId="0" borderId="6" xfId="0" applyNumberFormat="1" applyFont="1" applyFill="1" applyBorder="1"/>
    <xf numFmtId="3" fontId="0" fillId="8" borderId="6" xfId="0" applyNumberFormat="1" applyFont="1" applyFill="1" applyBorder="1"/>
    <xf numFmtId="3" fontId="51" fillId="9" borderId="6" xfId="0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8" xfId="0" applyBorder="1"/>
    <xf numFmtId="0" fontId="10" fillId="0" borderId="10" xfId="0" applyFont="1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24" fillId="8" borderId="5" xfId="0" applyFont="1" applyFill="1" applyBorder="1"/>
    <xf numFmtId="165" fontId="3" fillId="0" borderId="5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4" fillId="5" borderId="16" xfId="0" applyFont="1" applyFill="1" applyBorder="1"/>
    <xf numFmtId="0" fontId="4" fillId="5" borderId="17" xfId="0" applyFont="1" applyFill="1" applyBorder="1"/>
    <xf numFmtId="3" fontId="52" fillId="7" borderId="17" xfId="0" applyNumberFormat="1" applyFont="1" applyFill="1" applyBorder="1"/>
    <xf numFmtId="3" fontId="53" fillId="7" borderId="18" xfId="0" applyNumberFormat="1" applyFont="1" applyFill="1" applyBorder="1"/>
    <xf numFmtId="0" fontId="0" fillId="0" borderId="20" xfId="0" applyBorder="1"/>
    <xf numFmtId="0" fontId="3" fillId="0" borderId="22" xfId="0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/>
    </xf>
    <xf numFmtId="3" fontId="48" fillId="0" borderId="23" xfId="0" applyNumberFormat="1" applyFont="1" applyBorder="1"/>
    <xf numFmtId="3" fontId="0" fillId="0" borderId="24" xfId="0" applyNumberFormat="1" applyFont="1" applyBorder="1"/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10" fillId="0" borderId="19" xfId="0" applyFont="1" applyBorder="1"/>
    <xf numFmtId="0" fontId="0" fillId="0" borderId="21" xfId="0" applyBorder="1"/>
    <xf numFmtId="0" fontId="9" fillId="0" borderId="25" xfId="0" applyFont="1" applyBorder="1"/>
    <xf numFmtId="0" fontId="60" fillId="0" borderId="26" xfId="0" applyFont="1" applyBorder="1"/>
    <xf numFmtId="0" fontId="4" fillId="7" borderId="16" xfId="0" applyFont="1" applyFill="1" applyBorder="1"/>
    <xf numFmtId="0" fontId="4" fillId="7" borderId="17" xfId="0" applyFont="1" applyFill="1" applyBorder="1"/>
    <xf numFmtId="3" fontId="52" fillId="7" borderId="18" xfId="0" applyNumberFormat="1" applyFont="1" applyFill="1" applyBorder="1"/>
    <xf numFmtId="3" fontId="40" fillId="8" borderId="6" xfId="0" applyNumberFormat="1" applyFont="1" applyFill="1" applyBorder="1"/>
    <xf numFmtId="0" fontId="7" fillId="9" borderId="5" xfId="0" applyFont="1" applyFill="1" applyBorder="1" applyAlignment="1">
      <alignment horizontal="left" vertical="center" wrapText="1"/>
    </xf>
    <xf numFmtId="0" fontId="4" fillId="10" borderId="5" xfId="0" applyFont="1" applyFill="1" applyBorder="1"/>
    <xf numFmtId="3" fontId="40" fillId="10" borderId="6" xfId="0" applyNumberFormat="1" applyFont="1" applyFill="1" applyBorder="1"/>
    <xf numFmtId="0" fontId="7" fillId="4" borderId="5" xfId="0" applyFont="1" applyFill="1" applyBorder="1" applyAlignment="1">
      <alignment horizontal="left" vertical="center"/>
    </xf>
    <xf numFmtId="0" fontId="4" fillId="12" borderId="16" xfId="0" applyFont="1" applyFill="1" applyBorder="1"/>
    <xf numFmtId="0" fontId="4" fillId="12" borderId="17" xfId="0" applyFont="1" applyFill="1" applyBorder="1"/>
    <xf numFmtId="3" fontId="53" fillId="12" borderId="17" xfId="0" applyNumberFormat="1" applyFont="1" applyFill="1" applyBorder="1"/>
    <xf numFmtId="3" fontId="56" fillId="12" borderId="18" xfId="0" applyNumberFormat="1" applyFont="1" applyFill="1" applyBorder="1"/>
    <xf numFmtId="0" fontId="24" fillId="6" borderId="5" xfId="0" applyFont="1" applyFill="1" applyBorder="1"/>
    <xf numFmtId="0" fontId="4" fillId="11" borderId="5" xfId="0" applyFont="1" applyFill="1" applyBorder="1"/>
    <xf numFmtId="3" fontId="52" fillId="0" borderId="17" xfId="0" applyNumberFormat="1" applyFont="1" applyBorder="1"/>
    <xf numFmtId="3" fontId="56" fillId="0" borderId="18" xfId="0" applyNumberFormat="1" applyFont="1" applyBorder="1"/>
    <xf numFmtId="0" fontId="2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/>
    </xf>
    <xf numFmtId="3" fontId="0" fillId="0" borderId="23" xfId="0" applyNumberFormat="1" applyBorder="1"/>
    <xf numFmtId="3" fontId="0" fillId="0" borderId="24" xfId="0" applyNumberFormat="1" applyBorder="1"/>
    <xf numFmtId="0" fontId="9" fillId="0" borderId="28" xfId="0" applyFont="1" applyBorder="1"/>
    <xf numFmtId="0" fontId="60" fillId="0" borderId="29" xfId="0" applyFont="1" applyBorder="1"/>
    <xf numFmtId="3" fontId="60" fillId="0" borderId="1" xfId="0" applyNumberFormat="1" applyFont="1" applyBorder="1"/>
    <xf numFmtId="167" fontId="16" fillId="0" borderId="1" xfId="7" applyNumberFormat="1" applyFont="1" applyBorder="1" applyAlignment="1"/>
    <xf numFmtId="0" fontId="16" fillId="0" borderId="1" xfId="0" applyFont="1" applyBorder="1" applyAlignment="1"/>
    <xf numFmtId="167" fontId="9" fillId="0" borderId="1" xfId="7" applyNumberFormat="1" applyFont="1" applyBorder="1" applyAlignment="1"/>
    <xf numFmtId="167" fontId="61" fillId="0" borderId="3" xfId="7" applyNumberFormat="1" applyFont="1" applyBorder="1"/>
    <xf numFmtId="167" fontId="40" fillId="0" borderId="3" xfId="7" applyNumberFormat="1" applyFont="1" applyBorder="1"/>
    <xf numFmtId="167" fontId="0" fillId="0" borderId="1" xfId="7" applyNumberFormat="1" applyFont="1" applyBorder="1"/>
    <xf numFmtId="167" fontId="46" fillId="0" borderId="1" xfId="7" applyNumberFormat="1" applyFont="1" applyBorder="1"/>
    <xf numFmtId="167" fontId="40" fillId="0" borderId="1" xfId="7" applyNumberFormat="1" applyFont="1" applyBorder="1"/>
    <xf numFmtId="167" fontId="45" fillId="0" borderId="1" xfId="7" applyNumberFormat="1" applyFont="1" applyBorder="1"/>
    <xf numFmtId="167" fontId="61" fillId="0" borderId="1" xfId="7" applyNumberFormat="1" applyFont="1" applyBorder="1"/>
    <xf numFmtId="0" fontId="2" fillId="0" borderId="23" xfId="0" applyFont="1" applyFill="1" applyBorder="1" applyAlignment="1">
      <alignment horizontal="center" vertical="center"/>
    </xf>
    <xf numFmtId="0" fontId="0" fillId="0" borderId="23" xfId="0" applyBorder="1"/>
    <xf numFmtId="0" fontId="2" fillId="0" borderId="27" xfId="0" applyFont="1" applyBorder="1" applyAlignment="1">
      <alignment horizontal="center" vertical="center" wrapText="1"/>
    </xf>
    <xf numFmtId="0" fontId="6" fillId="0" borderId="23" xfId="6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25" xfId="6" applyFont="1" applyFill="1" applyBorder="1" applyAlignment="1">
      <alignment horizontal="left" vertical="center" wrapText="1"/>
    </xf>
    <xf numFmtId="0" fontId="27" fillId="0" borderId="27" xfId="0" applyFont="1" applyBorder="1" applyAlignment="1">
      <alignment wrapText="1"/>
    </xf>
    <xf numFmtId="0" fontId="5" fillId="0" borderId="26" xfId="6" applyFont="1" applyFill="1" applyBorder="1" applyAlignment="1">
      <alignment horizontal="left" vertical="center" wrapText="1"/>
    </xf>
    <xf numFmtId="0" fontId="2" fillId="0" borderId="27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0" fillId="0" borderId="22" xfId="0" applyBorder="1"/>
    <xf numFmtId="0" fontId="0" fillId="0" borderId="24" xfId="0" applyBorder="1"/>
    <xf numFmtId="0" fontId="45" fillId="0" borderId="6" xfId="0" applyFont="1" applyBorder="1"/>
    <xf numFmtId="0" fontId="5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40" fillId="0" borderId="17" xfId="0" applyFont="1" applyBorder="1"/>
    <xf numFmtId="0" fontId="40" fillId="0" borderId="18" xfId="0" applyFont="1" applyBorder="1"/>
    <xf numFmtId="0" fontId="9" fillId="0" borderId="0" xfId="0" applyFont="1"/>
    <xf numFmtId="0" fontId="28" fillId="0" borderId="23" xfId="0" applyFont="1" applyBorder="1" applyAlignment="1">
      <alignment horizontal="justify"/>
    </xf>
    <xf numFmtId="0" fontId="16" fillId="0" borderId="23" xfId="0" applyFont="1" applyBorder="1"/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6" fillId="0" borderId="23" xfId="0" applyFont="1" applyFill="1" applyBorder="1" applyAlignment="1">
      <alignment horizontal="left" vertical="center" wrapText="1"/>
    </xf>
    <xf numFmtId="0" fontId="0" fillId="0" borderId="30" xfId="0" applyBorder="1"/>
    <xf numFmtId="0" fontId="18" fillId="0" borderId="25" xfId="0" applyFont="1" applyBorder="1"/>
    <xf numFmtId="0" fontId="18" fillId="0" borderId="27" xfId="0" applyFont="1" applyBorder="1" applyAlignment="1">
      <alignment horizontal="center"/>
    </xf>
    <xf numFmtId="0" fontId="6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65" fillId="0" borderId="25" xfId="0" applyFont="1" applyBorder="1"/>
    <xf numFmtId="0" fontId="65" fillId="0" borderId="26" xfId="0" applyFont="1" applyBorder="1"/>
    <xf numFmtId="0" fontId="65" fillId="0" borderId="27" xfId="0" applyFont="1" applyBorder="1"/>
    <xf numFmtId="0" fontId="66" fillId="0" borderId="12" xfId="0" applyFont="1" applyBorder="1"/>
    <xf numFmtId="0" fontId="65" fillId="0" borderId="23" xfId="0" applyFont="1" applyBorder="1"/>
    <xf numFmtId="3" fontId="12" fillId="0" borderId="23" xfId="0" applyNumberFormat="1" applyFont="1" applyBorder="1"/>
    <xf numFmtId="0" fontId="66" fillId="0" borderId="25" xfId="0" applyFont="1" applyBorder="1"/>
    <xf numFmtId="0" fontId="66" fillId="0" borderId="26" xfId="0" applyFont="1" applyBorder="1"/>
    <xf numFmtId="0" fontId="66" fillId="0" borderId="27" xfId="0" applyFont="1" applyBorder="1"/>
    <xf numFmtId="0" fontId="65" fillId="0" borderId="22" xfId="0" applyFont="1" applyBorder="1"/>
    <xf numFmtId="3" fontId="65" fillId="0" borderId="24" xfId="0" applyNumberFormat="1" applyFont="1" applyBorder="1"/>
    <xf numFmtId="0" fontId="65" fillId="0" borderId="5" xfId="0" applyFont="1" applyBorder="1"/>
    <xf numFmtId="0" fontId="65" fillId="0" borderId="6" xfId="0" applyFont="1" applyBorder="1"/>
    <xf numFmtId="0" fontId="66" fillId="0" borderId="16" xfId="0" applyFont="1" applyBorder="1"/>
    <xf numFmtId="0" fontId="65" fillId="0" borderId="17" xfId="0" applyFont="1" applyBorder="1"/>
    <xf numFmtId="3" fontId="66" fillId="0" borderId="17" xfId="0" applyNumberFormat="1" applyFont="1" applyBorder="1"/>
    <xf numFmtId="3" fontId="66" fillId="0" borderId="18" xfId="0" applyNumberFormat="1" applyFont="1" applyBorder="1"/>
    <xf numFmtId="167" fontId="40" fillId="0" borderId="1" xfId="7" applyNumberFormat="1" applyFont="1" applyBorder="1" applyAlignment="1">
      <alignment horizontal="right"/>
    </xf>
    <xf numFmtId="3" fontId="63" fillId="0" borderId="0" xfId="0" applyNumberFormat="1" applyFont="1" applyFill="1" applyBorder="1"/>
    <xf numFmtId="3" fontId="64" fillId="0" borderId="0" xfId="0" applyNumberFormat="1" applyFont="1" applyFill="1" applyBorder="1"/>
    <xf numFmtId="167" fontId="16" fillId="0" borderId="1" xfId="7" applyNumberFormat="1" applyFont="1" applyBorder="1"/>
    <xf numFmtId="167" fontId="9" fillId="5" borderId="1" xfId="7" applyNumberFormat="1" applyFont="1" applyFill="1" applyBorder="1"/>
    <xf numFmtId="167" fontId="9" fillId="0" borderId="1" xfId="7" applyNumberFormat="1" applyFont="1" applyBorder="1"/>
    <xf numFmtId="167" fontId="4" fillId="0" borderId="1" xfId="7" applyNumberFormat="1" applyFont="1" applyFill="1" applyBorder="1" applyAlignment="1">
      <alignment horizontal="left" vertical="center" wrapText="1"/>
    </xf>
    <xf numFmtId="167" fontId="4" fillId="5" borderId="1" xfId="7" applyNumberFormat="1" applyFont="1" applyFill="1" applyBorder="1"/>
    <xf numFmtId="167" fontId="46" fillId="0" borderId="3" xfId="7" applyNumberFormat="1" applyFont="1" applyBorder="1"/>
    <xf numFmtId="167" fontId="45" fillId="0" borderId="3" xfId="7" applyNumberFormat="1" applyFont="1" applyBorder="1"/>
    <xf numFmtId="167" fontId="61" fillId="0" borderId="30" xfId="7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60" fillId="13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60" fillId="0" borderId="1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60" fillId="0" borderId="31" xfId="0" applyFont="1" applyBorder="1" applyAlignment="1">
      <alignment horizontal="center"/>
    </xf>
    <xf numFmtId="0" fontId="60" fillId="0" borderId="29" xfId="0" applyFont="1" applyBorder="1" applyAlignment="1">
      <alignment horizontal="center"/>
    </xf>
    <xf numFmtId="0" fontId="60" fillId="0" borderId="3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66" fillId="0" borderId="0" xfId="0" applyFont="1" applyAlignment="1">
      <alignment horizontal="center"/>
    </xf>
    <xf numFmtId="0" fontId="65" fillId="0" borderId="0" xfId="0" applyFont="1" applyAlignment="1">
      <alignment horizontal="center"/>
    </xf>
  </cellXfs>
  <cellStyles count="8">
    <cellStyle name="Ezres" xfId="7" builtinId="3"/>
    <cellStyle name="Hiperhivatkozás" xfId="2" xr:uid="{00000000-0005-0000-0000-000001000000}"/>
    <cellStyle name="Hivatkozás" xfId="1" builtinId="8"/>
    <cellStyle name="Már látott hiperhivatkozás" xfId="3" xr:uid="{00000000-0005-0000-0000-000003000000}"/>
    <cellStyle name="Normál" xfId="0" builtinId="0"/>
    <cellStyle name="Normál 2" xfId="4" xr:uid="{00000000-0005-0000-0000-000005000000}"/>
    <cellStyle name="Normál 3" xfId="5" xr:uid="{00000000-0005-0000-0000-000006000000}"/>
    <cellStyle name="Normal_KTRSZJ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Normal="100" zoomScaleSheetLayoutView="100" workbookViewId="0">
      <selection activeCell="E8" sqref="E8"/>
    </sheetView>
  </sheetViews>
  <sheetFormatPr defaultRowHeight="15" x14ac:dyDescent="0.25"/>
  <cols>
    <col min="1" max="1" width="85.5703125" customWidth="1"/>
  </cols>
  <sheetData>
    <row r="1" spans="1:9" x14ac:dyDescent="0.25">
      <c r="A1" s="135" t="s">
        <v>701</v>
      </c>
    </row>
    <row r="3" spans="1:9" ht="18" x14ac:dyDescent="0.25">
      <c r="A3" s="63" t="s">
        <v>695</v>
      </c>
    </row>
    <row r="4" spans="1:9" ht="50.25" customHeight="1" x14ac:dyDescent="0.25">
      <c r="A4" s="47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29" t="s">
        <v>61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29" t="s">
        <v>62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29" t="s">
        <v>63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29" t="s">
        <v>64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29" t="s">
        <v>65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9" t="s">
        <v>66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9" t="s">
        <v>67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29" t="s">
        <v>68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0" t="s">
        <v>60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0" t="s">
        <v>69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29" t="s">
        <v>71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9" t="s">
        <v>72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9" t="s">
        <v>73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9" t="s">
        <v>74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29" t="s">
        <v>75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9" t="s">
        <v>76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9" t="s">
        <v>77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0" t="s">
        <v>70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0" t="s">
        <v>78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zoomScaleNormal="100" zoomScaleSheetLayoutView="85" workbookViewId="0">
      <selection sqref="A1:B1"/>
    </sheetView>
  </sheetViews>
  <sheetFormatPr defaultRowHeight="15" x14ac:dyDescent="0.25"/>
  <cols>
    <col min="1" max="1" width="83.28515625" customWidth="1"/>
    <col min="2" max="2" width="20.5703125" bestFit="1" customWidth="1"/>
  </cols>
  <sheetData>
    <row r="1" spans="1:7" x14ac:dyDescent="0.25">
      <c r="A1" s="365" t="s">
        <v>710</v>
      </c>
      <c r="B1" s="365"/>
    </row>
    <row r="3" spans="1:7" ht="27" customHeight="1" x14ac:dyDescent="0.25">
      <c r="A3" s="353" t="s">
        <v>695</v>
      </c>
      <c r="B3" s="364"/>
    </row>
    <row r="4" spans="1:7" ht="71.25" customHeight="1" x14ac:dyDescent="0.25">
      <c r="A4" s="369" t="s">
        <v>675</v>
      </c>
      <c r="B4" s="369"/>
      <c r="C4" s="50"/>
      <c r="D4" s="50"/>
      <c r="E4" s="50"/>
      <c r="F4" s="50"/>
      <c r="G4" s="50"/>
    </row>
    <row r="5" spans="1:7" ht="24" customHeight="1" x14ac:dyDescent="0.25">
      <c r="A5" s="47"/>
      <c r="B5" s="47"/>
      <c r="C5" s="50"/>
      <c r="D5" s="50"/>
      <c r="E5" s="50"/>
      <c r="F5" s="50"/>
      <c r="G5" s="50"/>
    </row>
    <row r="7" spans="1:7" ht="18" x14ac:dyDescent="0.25">
      <c r="A7" s="31" t="s">
        <v>696</v>
      </c>
      <c r="B7" s="30" t="s">
        <v>8</v>
      </c>
    </row>
    <row r="8" spans="1:7" x14ac:dyDescent="0.25">
      <c r="A8" s="29" t="s">
        <v>61</v>
      </c>
      <c r="B8" s="330"/>
    </row>
    <row r="9" spans="1:7" x14ac:dyDescent="0.25">
      <c r="A9" s="51" t="s">
        <v>62</v>
      </c>
      <c r="B9" s="330"/>
    </row>
    <row r="10" spans="1:7" x14ac:dyDescent="0.25">
      <c r="A10" s="29" t="s">
        <v>63</v>
      </c>
      <c r="B10" s="330"/>
    </row>
    <row r="11" spans="1:7" x14ac:dyDescent="0.25">
      <c r="A11" s="29" t="s">
        <v>64</v>
      </c>
      <c r="B11" s="330"/>
    </row>
    <row r="12" spans="1:7" x14ac:dyDescent="0.25">
      <c r="A12" s="29" t="s">
        <v>65</v>
      </c>
      <c r="B12" s="330"/>
    </row>
    <row r="13" spans="1:7" x14ac:dyDescent="0.25">
      <c r="A13" s="29" t="s">
        <v>66</v>
      </c>
      <c r="B13" s="330"/>
    </row>
    <row r="14" spans="1:7" x14ac:dyDescent="0.25">
      <c r="A14" s="29" t="s">
        <v>67</v>
      </c>
      <c r="B14" s="330">
        <v>74000000</v>
      </c>
    </row>
    <row r="15" spans="1:7" x14ac:dyDescent="0.25">
      <c r="A15" s="29" t="s">
        <v>68</v>
      </c>
      <c r="B15" s="330"/>
    </row>
    <row r="16" spans="1:7" s="78" customFormat="1" x14ac:dyDescent="0.25">
      <c r="A16" s="84" t="s">
        <v>11</v>
      </c>
      <c r="B16" s="331">
        <f>SUM(B8:B15)</f>
        <v>74000000</v>
      </c>
    </row>
    <row r="17" spans="1:2" ht="30" x14ac:dyDescent="0.25">
      <c r="A17" s="52" t="s">
        <v>3</v>
      </c>
      <c r="B17" s="330"/>
    </row>
    <row r="18" spans="1:2" ht="30" x14ac:dyDescent="0.25">
      <c r="A18" s="52" t="s">
        <v>4</v>
      </c>
      <c r="B18" s="330"/>
    </row>
    <row r="19" spans="1:2" x14ac:dyDescent="0.25">
      <c r="A19" s="53" t="s">
        <v>5</v>
      </c>
      <c r="B19" s="330"/>
    </row>
    <row r="20" spans="1:2" x14ac:dyDescent="0.25">
      <c r="A20" s="53" t="s">
        <v>6</v>
      </c>
      <c r="B20" s="330"/>
    </row>
    <row r="21" spans="1:2" x14ac:dyDescent="0.25">
      <c r="A21" s="29" t="s">
        <v>9</v>
      </c>
      <c r="B21" s="330"/>
    </row>
    <row r="22" spans="1:2" s="78" customFormat="1" x14ac:dyDescent="0.25">
      <c r="A22" s="35" t="s">
        <v>7</v>
      </c>
      <c r="B22" s="332">
        <f>SUM(B17:B21)</f>
        <v>0</v>
      </c>
    </row>
    <row r="23" spans="1:2" s="78" customFormat="1" ht="31.5" x14ac:dyDescent="0.25">
      <c r="A23" s="54" t="s">
        <v>10</v>
      </c>
      <c r="B23" s="333">
        <v>74000000</v>
      </c>
    </row>
    <row r="24" spans="1:2" s="78" customFormat="1" ht="15.75" x14ac:dyDescent="0.25">
      <c r="A24" s="80" t="s">
        <v>554</v>
      </c>
      <c r="B24" s="334">
        <f>SUM(B22,B23,)</f>
        <v>74000000</v>
      </c>
    </row>
  </sheetData>
  <mergeCells count="3">
    <mergeCell ref="A4:B4"/>
    <mergeCell ref="A3:B3"/>
    <mergeCell ref="A1:B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zoomScaleNormal="100" zoomScaleSheetLayoutView="85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352" t="s">
        <v>711</v>
      </c>
      <c r="I1" s="352"/>
      <c r="J1" s="352"/>
    </row>
    <row r="2" spans="1:12" ht="46.5" customHeight="1" x14ac:dyDescent="0.25">
      <c r="A2" s="353" t="s">
        <v>695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2" ht="16.5" customHeight="1" x14ac:dyDescent="0.25">
      <c r="A3" s="356" t="s">
        <v>44</v>
      </c>
      <c r="B3" s="354"/>
      <c r="C3" s="354"/>
      <c r="D3" s="354"/>
      <c r="E3" s="354"/>
      <c r="F3" s="354"/>
      <c r="G3" s="354"/>
      <c r="H3" s="354"/>
      <c r="I3" s="354"/>
      <c r="J3" s="354"/>
    </row>
    <row r="4" spans="1:12" ht="18" x14ac:dyDescent="0.25">
      <c r="A4" s="87"/>
      <c r="B4" s="48"/>
      <c r="C4" s="48"/>
      <c r="D4" s="48"/>
      <c r="E4" s="48"/>
      <c r="F4" s="48"/>
      <c r="G4" s="48"/>
      <c r="H4" s="48"/>
      <c r="I4" s="48"/>
      <c r="J4" s="48"/>
    </row>
    <row r="5" spans="1:12" ht="61.5" customHeight="1" x14ac:dyDescent="0.25">
      <c r="A5" s="76" t="s">
        <v>1</v>
      </c>
    </row>
    <row r="6" spans="1:12" ht="60" x14ac:dyDescent="0.3">
      <c r="A6" s="2" t="s">
        <v>79</v>
      </c>
      <c r="B6" s="3" t="s">
        <v>80</v>
      </c>
      <c r="C6" s="73" t="s">
        <v>638</v>
      </c>
      <c r="D6" s="73" t="s">
        <v>641</v>
      </c>
      <c r="E6" s="73" t="s">
        <v>642</v>
      </c>
      <c r="F6" s="73" t="s">
        <v>643</v>
      </c>
      <c r="G6" s="73" t="s">
        <v>646</v>
      </c>
      <c r="H6" s="73" t="s">
        <v>639</v>
      </c>
      <c r="I6" s="73" t="s">
        <v>640</v>
      </c>
      <c r="J6" s="73" t="s">
        <v>644</v>
      </c>
    </row>
    <row r="7" spans="1:12" ht="25.5" x14ac:dyDescent="0.25">
      <c r="A7" s="89"/>
      <c r="B7" s="89"/>
      <c r="C7" s="89"/>
      <c r="D7" s="89"/>
      <c r="E7" s="89"/>
      <c r="F7" s="45" t="s">
        <v>647</v>
      </c>
      <c r="G7" s="44"/>
      <c r="H7" s="89"/>
      <c r="I7" s="89"/>
      <c r="J7" s="89"/>
    </row>
    <row r="8" spans="1:12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2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</row>
    <row r="10" spans="1:12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L10" s="96"/>
    </row>
    <row r="11" spans="1:12" x14ac:dyDescent="0.25">
      <c r="A11" s="12" t="s">
        <v>182</v>
      </c>
      <c r="B11" s="6" t="s">
        <v>183</v>
      </c>
      <c r="C11" s="89"/>
      <c r="D11" s="89"/>
      <c r="E11" s="89"/>
      <c r="F11" s="89"/>
      <c r="G11" s="89"/>
      <c r="H11" s="89"/>
      <c r="I11" s="89"/>
      <c r="J11" s="89"/>
    </row>
    <row r="12" spans="1:12" x14ac:dyDescent="0.25">
      <c r="A12" s="12"/>
      <c r="B12" s="6"/>
      <c r="C12" s="89"/>
      <c r="D12" s="89"/>
      <c r="E12" s="89"/>
      <c r="F12" s="89"/>
      <c r="G12" s="89"/>
      <c r="H12" s="89"/>
      <c r="I12" s="89"/>
      <c r="J12" s="89"/>
    </row>
    <row r="13" spans="1:12" x14ac:dyDescent="0.25">
      <c r="A13" s="12"/>
      <c r="B13" s="6"/>
      <c r="C13" s="89"/>
      <c r="D13" s="89"/>
      <c r="E13" s="89"/>
      <c r="F13" s="89"/>
      <c r="G13" s="89"/>
      <c r="H13" s="89"/>
      <c r="I13" s="89"/>
      <c r="J13" s="89"/>
    </row>
    <row r="14" spans="1:12" x14ac:dyDescent="0.25">
      <c r="A14" s="12"/>
      <c r="B14" s="6"/>
      <c r="C14" s="89"/>
      <c r="D14" s="89"/>
      <c r="E14" s="89"/>
      <c r="F14" s="89"/>
      <c r="G14" s="89"/>
      <c r="H14" s="89"/>
      <c r="I14" s="89"/>
      <c r="J14" s="89"/>
    </row>
    <row r="15" spans="1:12" x14ac:dyDescent="0.25">
      <c r="A15" s="12"/>
      <c r="B15" s="6"/>
      <c r="C15" s="89"/>
      <c r="D15" s="89"/>
      <c r="E15" s="89"/>
      <c r="F15" s="89"/>
      <c r="G15" s="89"/>
      <c r="H15" s="89"/>
      <c r="I15" s="89"/>
      <c r="J15" s="89"/>
    </row>
    <row r="16" spans="1:12" x14ac:dyDescent="0.25">
      <c r="A16" s="12" t="s">
        <v>422</v>
      </c>
      <c r="B16" s="6" t="s">
        <v>184</v>
      </c>
      <c r="C16" s="89"/>
      <c r="D16" s="89"/>
      <c r="E16" s="89"/>
      <c r="F16" s="89"/>
      <c r="G16" s="89"/>
      <c r="H16" s="89"/>
      <c r="I16" s="89"/>
      <c r="J16" s="89"/>
    </row>
    <row r="17" spans="1:10" x14ac:dyDescent="0.25">
      <c r="A17" s="12"/>
      <c r="B17" s="6"/>
      <c r="C17" s="89"/>
      <c r="D17" s="89"/>
      <c r="E17" s="89"/>
      <c r="F17" s="89"/>
      <c r="G17" s="89"/>
      <c r="H17" s="89"/>
      <c r="I17" s="89"/>
      <c r="J17" s="89"/>
    </row>
    <row r="18" spans="1:10" x14ac:dyDescent="0.25">
      <c r="A18" s="12"/>
      <c r="B18" s="6"/>
      <c r="C18" s="89"/>
      <c r="D18" s="89"/>
      <c r="E18" s="89"/>
      <c r="F18" s="89"/>
      <c r="G18" s="89"/>
      <c r="H18" s="89"/>
      <c r="I18" s="89"/>
      <c r="J18" s="89"/>
    </row>
    <row r="19" spans="1:10" x14ac:dyDescent="0.25">
      <c r="A19" s="12"/>
      <c r="B19" s="6"/>
      <c r="C19" s="89"/>
      <c r="D19" s="89"/>
      <c r="E19" s="89"/>
      <c r="F19" s="89"/>
      <c r="G19" s="89"/>
      <c r="H19" s="89"/>
      <c r="I19" s="89"/>
      <c r="J19" s="89"/>
    </row>
    <row r="20" spans="1:10" x14ac:dyDescent="0.25">
      <c r="A20" s="12"/>
      <c r="B20" s="6"/>
      <c r="C20" s="89"/>
      <c r="D20" s="89"/>
      <c r="E20" s="89"/>
      <c r="F20" s="89"/>
      <c r="G20" s="89"/>
      <c r="H20" s="89"/>
      <c r="I20" s="89"/>
      <c r="J20" s="89"/>
    </row>
    <row r="21" spans="1:10" x14ac:dyDescent="0.25">
      <c r="A21" s="5" t="s">
        <v>185</v>
      </c>
      <c r="B21" s="6" t="s">
        <v>186</v>
      </c>
      <c r="C21" s="89"/>
      <c r="D21" s="89"/>
      <c r="E21" s="89"/>
      <c r="F21" s="89"/>
      <c r="G21" s="89"/>
      <c r="H21" s="89"/>
      <c r="I21" s="89"/>
      <c r="J21" s="89"/>
    </row>
    <row r="22" spans="1:10" x14ac:dyDescent="0.25">
      <c r="A22" s="5"/>
      <c r="B22" s="6"/>
      <c r="C22" s="89"/>
      <c r="D22" s="89"/>
      <c r="E22" s="89"/>
      <c r="F22" s="89"/>
      <c r="G22" s="89"/>
      <c r="H22" s="90"/>
      <c r="I22" s="90"/>
      <c r="J22" s="95"/>
    </row>
    <row r="23" spans="1:10" x14ac:dyDescent="0.25">
      <c r="A23" s="5"/>
      <c r="B23" s="6"/>
      <c r="C23" s="89"/>
      <c r="D23" s="89"/>
      <c r="E23" s="89"/>
      <c r="F23" s="89"/>
      <c r="G23" s="89"/>
      <c r="H23" s="90"/>
      <c r="I23" s="90"/>
      <c r="J23" s="95"/>
    </row>
    <row r="24" spans="1:10" x14ac:dyDescent="0.25">
      <c r="A24" s="12" t="s">
        <v>187</v>
      </c>
      <c r="B24" s="6" t="s">
        <v>188</v>
      </c>
      <c r="C24" s="89"/>
      <c r="D24" s="89"/>
      <c r="E24" s="89"/>
      <c r="F24" s="89"/>
      <c r="G24" s="89"/>
      <c r="H24" s="89"/>
      <c r="I24" s="89"/>
      <c r="J24" s="95"/>
    </row>
    <row r="25" spans="1:10" x14ac:dyDescent="0.25">
      <c r="A25" s="12"/>
      <c r="B25" s="6"/>
      <c r="C25" s="89"/>
      <c r="D25" s="89"/>
      <c r="E25" s="89"/>
      <c r="F25" s="89"/>
      <c r="G25" s="89"/>
      <c r="H25" s="89"/>
      <c r="I25" s="89"/>
      <c r="J25" s="89"/>
    </row>
    <row r="26" spans="1:10" x14ac:dyDescent="0.25">
      <c r="A26" s="12"/>
      <c r="B26" s="6"/>
      <c r="C26" s="89"/>
      <c r="D26" s="89"/>
      <c r="E26" s="89"/>
      <c r="F26" s="89"/>
      <c r="G26" s="89"/>
      <c r="H26" s="89"/>
      <c r="I26" s="89"/>
      <c r="J26" s="89"/>
    </row>
    <row r="27" spans="1:10" x14ac:dyDescent="0.25">
      <c r="A27" s="12" t="s">
        <v>189</v>
      </c>
      <c r="B27" s="6" t="s">
        <v>190</v>
      </c>
      <c r="C27" s="89"/>
      <c r="D27" s="89"/>
      <c r="E27" s="89"/>
      <c r="F27" s="89"/>
      <c r="G27" s="89"/>
      <c r="H27" s="89"/>
      <c r="I27" s="89"/>
      <c r="J27" s="89"/>
    </row>
    <row r="28" spans="1:10" x14ac:dyDescent="0.25">
      <c r="A28" s="12"/>
      <c r="B28" s="6"/>
      <c r="C28" s="89"/>
      <c r="D28" s="89"/>
      <c r="E28" s="89"/>
      <c r="F28" s="89"/>
      <c r="G28" s="89"/>
      <c r="H28" s="89"/>
      <c r="I28" s="89"/>
      <c r="J28" s="89"/>
    </row>
    <row r="29" spans="1:10" x14ac:dyDescent="0.25">
      <c r="A29" s="12"/>
      <c r="B29" s="6"/>
      <c r="C29" s="89"/>
      <c r="D29" s="89"/>
      <c r="E29" s="89"/>
      <c r="F29" s="89"/>
      <c r="G29" s="89"/>
      <c r="H29" s="89"/>
      <c r="I29" s="89"/>
      <c r="J29" s="89"/>
    </row>
    <row r="30" spans="1:10" x14ac:dyDescent="0.25">
      <c r="A30" s="5" t="s">
        <v>191</v>
      </c>
      <c r="B30" s="6" t="s">
        <v>192</v>
      </c>
      <c r="C30" s="89"/>
      <c r="D30" s="89"/>
      <c r="E30" s="89"/>
      <c r="F30" s="89"/>
      <c r="G30" s="89"/>
      <c r="H30" s="89"/>
      <c r="I30" s="89"/>
      <c r="J30" s="89"/>
    </row>
    <row r="31" spans="1:10" s="78" customFormat="1" x14ac:dyDescent="0.25">
      <c r="A31" s="5" t="s">
        <v>193</v>
      </c>
      <c r="B31" s="6" t="s">
        <v>194</v>
      </c>
      <c r="C31" s="89"/>
      <c r="D31" s="89"/>
      <c r="E31" s="89"/>
      <c r="F31" s="89"/>
      <c r="G31" s="89"/>
      <c r="H31" s="89"/>
      <c r="I31" s="89"/>
      <c r="J31" s="89"/>
    </row>
    <row r="32" spans="1:10" ht="15.75" x14ac:dyDescent="0.25">
      <c r="A32" s="19" t="s">
        <v>423</v>
      </c>
      <c r="B32" s="9" t="s">
        <v>195</v>
      </c>
      <c r="C32" s="81">
        <f>SUM(C11,C16,C21,C24,C27,C30,C31,)</f>
        <v>0</v>
      </c>
      <c r="D32" s="81">
        <f t="shared" ref="D32:J32" si="0">SUM(D11,D16,D21,D24,D27,D30,D31,)</f>
        <v>0</v>
      </c>
      <c r="E32" s="81">
        <f t="shared" si="0"/>
        <v>0</v>
      </c>
      <c r="F32" s="81">
        <f t="shared" si="0"/>
        <v>0</v>
      </c>
      <c r="G32" s="81">
        <f t="shared" si="0"/>
        <v>0</v>
      </c>
      <c r="H32" s="81">
        <f t="shared" si="0"/>
        <v>0</v>
      </c>
      <c r="I32" s="81">
        <f t="shared" si="0"/>
        <v>0</v>
      </c>
      <c r="J32" s="81">
        <f t="shared" si="0"/>
        <v>0</v>
      </c>
    </row>
    <row r="33" spans="1:10" ht="15.75" x14ac:dyDescent="0.25">
      <c r="A33" s="22"/>
      <c r="B33" s="8"/>
      <c r="C33" s="89"/>
      <c r="D33" s="89"/>
      <c r="E33" s="89"/>
      <c r="F33" s="89"/>
      <c r="G33" s="89"/>
      <c r="H33" s="89"/>
      <c r="I33" s="89"/>
      <c r="J33" s="89"/>
    </row>
    <row r="34" spans="1:10" ht="15.75" x14ac:dyDescent="0.25">
      <c r="A34" s="22"/>
      <c r="B34" s="8"/>
      <c r="C34" s="89"/>
      <c r="D34" s="89"/>
      <c r="E34" s="89"/>
      <c r="F34" s="89"/>
      <c r="G34" s="89"/>
      <c r="H34" s="89"/>
      <c r="I34" s="89"/>
      <c r="J34" s="89"/>
    </row>
    <row r="35" spans="1:10" ht="15.75" x14ac:dyDescent="0.25">
      <c r="A35" s="22"/>
      <c r="B35" s="8"/>
      <c r="C35" s="89"/>
      <c r="D35" s="89"/>
      <c r="E35" s="89"/>
      <c r="F35" s="89"/>
      <c r="G35" s="89"/>
      <c r="H35" s="89"/>
      <c r="I35" s="89"/>
      <c r="J35" s="89"/>
    </row>
    <row r="36" spans="1:10" ht="15.75" x14ac:dyDescent="0.25">
      <c r="A36" s="22"/>
      <c r="B36" s="8"/>
      <c r="C36" s="89"/>
      <c r="D36" s="89"/>
      <c r="E36" s="89"/>
      <c r="F36" s="89"/>
      <c r="G36" s="89"/>
      <c r="H36" s="89"/>
      <c r="I36" s="89"/>
      <c r="J36" s="89"/>
    </row>
    <row r="37" spans="1:10" x14ac:dyDescent="0.25">
      <c r="A37" s="12" t="s">
        <v>196</v>
      </c>
      <c r="B37" s="6" t="s">
        <v>197</v>
      </c>
      <c r="C37" s="89"/>
      <c r="D37" s="89"/>
      <c r="E37" s="89"/>
      <c r="F37" s="89"/>
      <c r="G37" s="89"/>
      <c r="H37" s="89"/>
      <c r="I37" s="89"/>
      <c r="J37" s="89"/>
    </row>
    <row r="38" spans="1:10" x14ac:dyDescent="0.25">
      <c r="A38" s="12"/>
      <c r="B38" s="6"/>
      <c r="C38" s="89"/>
      <c r="D38" s="89"/>
      <c r="E38" s="89"/>
      <c r="F38" s="89"/>
      <c r="G38" s="89"/>
      <c r="H38" s="89"/>
      <c r="I38" s="89"/>
      <c r="J38" s="89"/>
    </row>
    <row r="39" spans="1:10" x14ac:dyDescent="0.25">
      <c r="A39" s="12"/>
      <c r="B39" s="6"/>
      <c r="C39" s="89"/>
      <c r="D39" s="89"/>
      <c r="E39" s="89"/>
      <c r="F39" s="89"/>
      <c r="G39" s="89"/>
      <c r="H39" s="89"/>
      <c r="I39" s="89"/>
      <c r="J39" s="89"/>
    </row>
    <row r="40" spans="1:10" x14ac:dyDescent="0.25">
      <c r="A40" s="12"/>
      <c r="B40" s="6"/>
      <c r="C40" s="89"/>
      <c r="D40" s="89"/>
      <c r="E40" s="89"/>
      <c r="F40" s="89"/>
      <c r="G40" s="89"/>
      <c r="H40" s="89"/>
      <c r="I40" s="89"/>
      <c r="J40" s="89"/>
    </row>
    <row r="41" spans="1:10" x14ac:dyDescent="0.25">
      <c r="A41" s="12"/>
      <c r="B41" s="6"/>
      <c r="C41" s="89"/>
      <c r="D41" s="89"/>
      <c r="E41" s="89"/>
      <c r="F41" s="89"/>
      <c r="G41" s="89"/>
      <c r="H41" s="89"/>
      <c r="I41" s="89"/>
      <c r="J41" s="89"/>
    </row>
    <row r="42" spans="1:10" x14ac:dyDescent="0.25">
      <c r="A42" s="12" t="s">
        <v>198</v>
      </c>
      <c r="B42" s="6" t="s">
        <v>199</v>
      </c>
      <c r="C42" s="89"/>
      <c r="D42" s="89"/>
      <c r="E42" s="89"/>
      <c r="F42" s="89"/>
      <c r="G42" s="89"/>
      <c r="H42" s="89"/>
      <c r="I42" s="89"/>
      <c r="J42" s="89"/>
    </row>
    <row r="43" spans="1:10" x14ac:dyDescent="0.25">
      <c r="A43" s="12"/>
      <c r="B43" s="6"/>
      <c r="C43" s="89"/>
      <c r="D43" s="89"/>
      <c r="E43" s="89"/>
      <c r="F43" s="89"/>
      <c r="G43" s="89"/>
      <c r="H43" s="89"/>
      <c r="I43" s="89"/>
      <c r="J43" s="89"/>
    </row>
    <row r="44" spans="1:10" x14ac:dyDescent="0.25">
      <c r="A44" s="12"/>
      <c r="B44" s="6"/>
      <c r="C44" s="89"/>
      <c r="D44" s="89"/>
      <c r="E44" s="89"/>
      <c r="F44" s="89"/>
      <c r="G44" s="89"/>
      <c r="H44" s="89"/>
      <c r="I44" s="89"/>
      <c r="J44" s="89"/>
    </row>
    <row r="45" spans="1:10" x14ac:dyDescent="0.25">
      <c r="A45" s="12"/>
      <c r="B45" s="6"/>
      <c r="C45" s="89"/>
      <c r="D45" s="89"/>
      <c r="E45" s="89"/>
      <c r="F45" s="89"/>
      <c r="G45" s="89"/>
      <c r="H45" s="89"/>
      <c r="I45" s="89"/>
      <c r="J45" s="89"/>
    </row>
    <row r="46" spans="1:10" x14ac:dyDescent="0.25">
      <c r="A46" s="12"/>
      <c r="B46" s="6"/>
      <c r="C46" s="89"/>
      <c r="D46" s="89"/>
      <c r="E46" s="89"/>
      <c r="F46" s="89"/>
      <c r="G46" s="89"/>
      <c r="H46" s="89"/>
      <c r="I46" s="89"/>
      <c r="J46" s="89"/>
    </row>
    <row r="47" spans="1:10" x14ac:dyDescent="0.25">
      <c r="A47" s="12" t="s">
        <v>200</v>
      </c>
      <c r="B47" s="6" t="s">
        <v>201</v>
      </c>
      <c r="C47" s="89"/>
      <c r="D47" s="89"/>
      <c r="E47" s="89"/>
      <c r="F47" s="89"/>
      <c r="G47" s="89"/>
      <c r="H47" s="89"/>
      <c r="I47" s="89"/>
      <c r="J47" s="89"/>
    </row>
    <row r="48" spans="1:10" s="78" customFormat="1" x14ac:dyDescent="0.25">
      <c r="A48" s="12" t="s">
        <v>202</v>
      </c>
      <c r="B48" s="6" t="s">
        <v>203</v>
      </c>
      <c r="C48" s="89"/>
      <c r="D48" s="89"/>
      <c r="E48" s="89"/>
      <c r="F48" s="89"/>
      <c r="G48" s="89"/>
      <c r="H48" s="89"/>
      <c r="I48" s="89"/>
      <c r="J48" s="89"/>
    </row>
    <row r="49" spans="1:10" s="78" customFormat="1" ht="15.75" x14ac:dyDescent="0.25">
      <c r="A49" s="19" t="s">
        <v>424</v>
      </c>
      <c r="B49" s="9" t="s">
        <v>204</v>
      </c>
      <c r="C49" s="81">
        <f>SUM(C37,C42,C47,C48,)</f>
        <v>0</v>
      </c>
      <c r="D49" s="81">
        <f t="shared" ref="D49:J49" si="1">SUM(D37,D42,D47,D48,)</f>
        <v>0</v>
      </c>
      <c r="E49" s="81">
        <f t="shared" si="1"/>
        <v>0</v>
      </c>
      <c r="F49" s="81">
        <f t="shared" si="1"/>
        <v>0</v>
      </c>
      <c r="G49" s="81">
        <f t="shared" si="1"/>
        <v>0</v>
      </c>
      <c r="H49" s="81">
        <f t="shared" si="1"/>
        <v>0</v>
      </c>
      <c r="I49" s="81">
        <f t="shared" si="1"/>
        <v>0</v>
      </c>
      <c r="J49" s="81">
        <f t="shared" si="1"/>
        <v>0</v>
      </c>
    </row>
    <row r="50" spans="1:10" ht="78.75" x14ac:dyDescent="0.25">
      <c r="A50" s="85" t="s">
        <v>51</v>
      </c>
      <c r="B50" s="83"/>
      <c r="C50" s="83"/>
      <c r="D50" s="83"/>
      <c r="E50" s="83"/>
      <c r="F50" s="83"/>
      <c r="G50" s="83"/>
      <c r="H50" s="83"/>
      <c r="I50" s="83"/>
      <c r="J50" s="83"/>
    </row>
    <row r="51" spans="1:10" ht="15.75" x14ac:dyDescent="0.3">
      <c r="A51" s="73" t="s">
        <v>52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5.75" x14ac:dyDescent="0.3">
      <c r="A52" s="73" t="s">
        <v>52</v>
      </c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5.75" x14ac:dyDescent="0.3">
      <c r="A53" s="73" t="s">
        <v>52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5">
      <c r="A56" s="69" t="s">
        <v>50</v>
      </c>
    </row>
    <row r="57" spans="1:10" x14ac:dyDescent="0.25">
      <c r="A57" s="71"/>
    </row>
    <row r="58" spans="1:10" ht="25.5" x14ac:dyDescent="0.25">
      <c r="A58" s="70" t="s">
        <v>57</v>
      </c>
    </row>
    <row r="59" spans="1:10" ht="51" x14ac:dyDescent="0.25">
      <c r="A59" s="70" t="s">
        <v>45</v>
      </c>
    </row>
    <row r="60" spans="1:10" ht="25.5" x14ac:dyDescent="0.25">
      <c r="A60" s="70" t="s">
        <v>46</v>
      </c>
    </row>
    <row r="61" spans="1:10" ht="25.5" x14ac:dyDescent="0.25">
      <c r="A61" s="70" t="s">
        <v>47</v>
      </c>
    </row>
    <row r="62" spans="1:10" ht="38.25" x14ac:dyDescent="0.25">
      <c r="A62" s="70" t="s">
        <v>48</v>
      </c>
    </row>
    <row r="63" spans="1:10" ht="25.5" x14ac:dyDescent="0.25">
      <c r="A63" s="70" t="s">
        <v>49</v>
      </c>
    </row>
    <row r="64" spans="1:10" ht="38.25" x14ac:dyDescent="0.25">
      <c r="A64" s="70" t="s">
        <v>58</v>
      </c>
    </row>
    <row r="65" spans="1:1" ht="51" x14ac:dyDescent="0.25">
      <c r="A65" s="91" t="s">
        <v>59</v>
      </c>
    </row>
  </sheetData>
  <mergeCells count="3">
    <mergeCell ref="H1:J1"/>
    <mergeCell ref="A2:J2"/>
    <mergeCell ref="A3:J3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zoomScaleNormal="100" zoomScaleSheetLayoutView="85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352" t="s">
        <v>712</v>
      </c>
      <c r="F1" s="352"/>
      <c r="G1" s="352"/>
      <c r="H1" s="352"/>
    </row>
    <row r="3" spans="1:9" ht="25.5" customHeight="1" x14ac:dyDescent="0.25">
      <c r="A3" s="353" t="s">
        <v>695</v>
      </c>
      <c r="B3" s="364"/>
      <c r="C3" s="364"/>
      <c r="D3" s="364"/>
      <c r="E3" s="364"/>
      <c r="F3" s="364"/>
      <c r="G3" s="364"/>
      <c r="H3" s="364"/>
    </row>
    <row r="4" spans="1:9" ht="82.5" customHeight="1" x14ac:dyDescent="0.25">
      <c r="A4" s="356" t="s">
        <v>676</v>
      </c>
      <c r="B4" s="356"/>
      <c r="C4" s="356"/>
      <c r="D4" s="356"/>
      <c r="E4" s="356"/>
      <c r="F4" s="356"/>
      <c r="G4" s="356"/>
      <c r="H4" s="356"/>
    </row>
    <row r="5" spans="1:9" ht="20.25" customHeight="1" thickBot="1" x14ac:dyDescent="0.3">
      <c r="A5" s="46"/>
      <c r="B5" s="92"/>
      <c r="C5" s="92"/>
      <c r="D5" s="92"/>
      <c r="E5" s="92"/>
      <c r="F5" s="92"/>
      <c r="G5" s="92"/>
      <c r="H5" s="92"/>
    </row>
    <row r="6" spans="1:9" ht="15.75" thickBot="1" x14ac:dyDescent="0.3">
      <c r="A6" s="264" t="s">
        <v>1</v>
      </c>
      <c r="B6" s="265"/>
      <c r="C6" s="265"/>
      <c r="D6" s="265"/>
      <c r="E6" s="265"/>
      <c r="F6" s="372" t="s">
        <v>651</v>
      </c>
      <c r="G6" s="373"/>
      <c r="H6" s="373"/>
      <c r="I6" s="374"/>
    </row>
    <row r="7" spans="1:9" ht="86.25" customHeight="1" x14ac:dyDescent="0.3">
      <c r="A7" s="277" t="s">
        <v>79</v>
      </c>
      <c r="B7" s="259" t="s">
        <v>80</v>
      </c>
      <c r="C7" s="286" t="s">
        <v>639</v>
      </c>
      <c r="D7" s="286" t="s">
        <v>640</v>
      </c>
      <c r="E7" s="286" t="s">
        <v>645</v>
      </c>
      <c r="F7" s="287">
        <v>2020</v>
      </c>
      <c r="G7" s="287">
        <v>2021</v>
      </c>
      <c r="H7" s="287">
        <v>2022</v>
      </c>
      <c r="I7" s="287">
        <v>2023</v>
      </c>
    </row>
    <row r="8" spans="1:9" x14ac:dyDescent="0.25">
      <c r="A8" s="20" t="s">
        <v>503</v>
      </c>
      <c r="B8" s="5" t="s">
        <v>343</v>
      </c>
      <c r="C8" s="90"/>
      <c r="D8" s="90"/>
      <c r="E8" s="44"/>
      <c r="F8" s="89"/>
      <c r="G8" s="89"/>
      <c r="H8" s="89"/>
      <c r="I8" s="89"/>
    </row>
    <row r="9" spans="1:9" x14ac:dyDescent="0.25">
      <c r="A9" s="38" t="s">
        <v>218</v>
      </c>
      <c r="B9" s="38" t="s">
        <v>343</v>
      </c>
      <c r="C9" s="89"/>
      <c r="D9" s="89"/>
      <c r="E9" s="89"/>
      <c r="F9" s="89"/>
      <c r="G9" s="89"/>
      <c r="H9" s="89"/>
      <c r="I9" s="89"/>
    </row>
    <row r="10" spans="1:9" ht="30" x14ac:dyDescent="0.25">
      <c r="A10" s="11" t="s">
        <v>344</v>
      </c>
      <c r="B10" s="5" t="s">
        <v>345</v>
      </c>
      <c r="C10" s="89"/>
      <c r="D10" s="89"/>
      <c r="E10" s="89"/>
      <c r="F10" s="89"/>
      <c r="G10" s="89"/>
      <c r="H10" s="89"/>
      <c r="I10" s="89"/>
    </row>
    <row r="11" spans="1:9" x14ac:dyDescent="0.25">
      <c r="A11" s="20" t="s">
        <v>551</v>
      </c>
      <c r="B11" s="5" t="s">
        <v>346</v>
      </c>
      <c r="C11" s="90"/>
      <c r="D11" s="90"/>
      <c r="E11" s="97"/>
      <c r="F11" s="89"/>
      <c r="G11" s="89"/>
      <c r="H11" s="89"/>
      <c r="I11" s="89"/>
    </row>
    <row r="12" spans="1:9" x14ac:dyDescent="0.25">
      <c r="A12" s="38" t="s">
        <v>218</v>
      </c>
      <c r="B12" s="38" t="s">
        <v>346</v>
      </c>
      <c r="C12" s="89"/>
      <c r="D12" s="89"/>
      <c r="E12" s="89"/>
      <c r="F12" s="89"/>
      <c r="G12" s="89"/>
      <c r="H12" s="89"/>
      <c r="I12" s="89"/>
    </row>
    <row r="13" spans="1:9" s="78" customFormat="1" x14ac:dyDescent="0.25">
      <c r="A13" s="10" t="s">
        <v>523</v>
      </c>
      <c r="B13" s="7" t="s">
        <v>347</v>
      </c>
      <c r="C13" s="81"/>
      <c r="D13" s="81"/>
      <c r="E13" s="81"/>
      <c r="F13" s="81"/>
      <c r="G13" s="81"/>
      <c r="H13" s="81"/>
      <c r="I13" s="81"/>
    </row>
    <row r="14" spans="1:9" x14ac:dyDescent="0.25">
      <c r="A14" s="11" t="s">
        <v>552</v>
      </c>
      <c r="B14" s="5" t="s">
        <v>348</v>
      </c>
      <c r="C14" s="89"/>
      <c r="D14" s="89"/>
      <c r="E14" s="89"/>
      <c r="F14" s="89"/>
      <c r="G14" s="89"/>
      <c r="H14" s="89"/>
      <c r="I14" s="89"/>
    </row>
    <row r="15" spans="1:9" x14ac:dyDescent="0.25">
      <c r="A15" s="38" t="s">
        <v>226</v>
      </c>
      <c r="B15" s="38" t="s">
        <v>348</v>
      </c>
      <c r="C15" s="89"/>
      <c r="D15" s="89"/>
      <c r="E15" s="89"/>
      <c r="F15" s="89"/>
      <c r="G15" s="89"/>
      <c r="H15" s="89"/>
      <c r="I15" s="89"/>
    </row>
    <row r="16" spans="1:9" x14ac:dyDescent="0.25">
      <c r="A16" s="20" t="s">
        <v>349</v>
      </c>
      <c r="B16" s="5" t="s">
        <v>350</v>
      </c>
      <c r="C16" s="89"/>
      <c r="D16" s="89"/>
      <c r="E16" s="89"/>
      <c r="F16" s="89"/>
      <c r="G16" s="89"/>
      <c r="H16" s="89"/>
      <c r="I16" s="89"/>
    </row>
    <row r="17" spans="1:9" x14ac:dyDescent="0.25">
      <c r="A17" s="12" t="s">
        <v>553</v>
      </c>
      <c r="B17" s="5" t="s">
        <v>351</v>
      </c>
      <c r="C17" s="24"/>
      <c r="D17" s="24"/>
      <c r="E17" s="24"/>
      <c r="F17" s="24"/>
      <c r="G17" s="24"/>
      <c r="H17" s="24"/>
      <c r="I17" s="24"/>
    </row>
    <row r="18" spans="1:9" x14ac:dyDescent="0.25">
      <c r="A18" s="38" t="s">
        <v>227</v>
      </c>
      <c r="B18" s="38" t="s">
        <v>351</v>
      </c>
      <c r="C18" s="24"/>
      <c r="D18" s="24"/>
      <c r="E18" s="24"/>
      <c r="F18" s="24"/>
      <c r="G18" s="24"/>
      <c r="H18" s="24"/>
      <c r="I18" s="24"/>
    </row>
    <row r="19" spans="1:9" x14ac:dyDescent="0.25">
      <c r="A19" s="20" t="s">
        <v>352</v>
      </c>
      <c r="B19" s="5" t="s">
        <v>353</v>
      </c>
      <c r="C19" s="24"/>
      <c r="D19" s="24"/>
      <c r="E19" s="24"/>
      <c r="F19" s="24"/>
      <c r="G19" s="24"/>
      <c r="H19" s="24"/>
      <c r="I19" s="24"/>
    </row>
    <row r="20" spans="1:9" s="78" customFormat="1" x14ac:dyDescent="0.25">
      <c r="A20" s="21" t="s">
        <v>524</v>
      </c>
      <c r="B20" s="7" t="s">
        <v>354</v>
      </c>
      <c r="C20" s="83"/>
      <c r="D20" s="83"/>
      <c r="E20" s="83"/>
      <c r="F20" s="83"/>
      <c r="G20" s="83"/>
      <c r="H20" s="83"/>
      <c r="I20" s="83"/>
    </row>
    <row r="21" spans="1:9" x14ac:dyDescent="0.25">
      <c r="A21" s="11" t="s">
        <v>369</v>
      </c>
      <c r="B21" s="5" t="s">
        <v>370</v>
      </c>
      <c r="C21" s="24"/>
      <c r="D21" s="24"/>
      <c r="E21" s="24"/>
      <c r="F21" s="24"/>
      <c r="G21" s="24"/>
      <c r="H21" s="24"/>
      <c r="I21" s="24"/>
    </row>
    <row r="22" spans="1:9" x14ac:dyDescent="0.25">
      <c r="A22" s="12" t="s">
        <v>371</v>
      </c>
      <c r="B22" s="5" t="s">
        <v>372</v>
      </c>
      <c r="C22" s="24"/>
      <c r="D22" s="24"/>
      <c r="E22" s="24"/>
      <c r="F22" s="24"/>
      <c r="G22" s="24"/>
      <c r="H22" s="24"/>
      <c r="I22" s="24"/>
    </row>
    <row r="23" spans="1:9" x14ac:dyDescent="0.25">
      <c r="A23" s="20" t="s">
        <v>373</v>
      </c>
      <c r="B23" s="5" t="s">
        <v>374</v>
      </c>
      <c r="C23" s="24"/>
      <c r="D23" s="24"/>
      <c r="E23" s="24"/>
      <c r="F23" s="24"/>
      <c r="G23" s="24"/>
      <c r="H23" s="24"/>
      <c r="I23" s="24"/>
    </row>
    <row r="24" spans="1:9" x14ac:dyDescent="0.25">
      <c r="A24" s="20" t="s">
        <v>508</v>
      </c>
      <c r="B24" s="5" t="s">
        <v>375</v>
      </c>
      <c r="C24" s="24"/>
      <c r="D24" s="24"/>
      <c r="E24" s="24"/>
      <c r="F24" s="24"/>
      <c r="G24" s="24"/>
      <c r="H24" s="24"/>
      <c r="I24" s="24"/>
    </row>
    <row r="25" spans="1:9" x14ac:dyDescent="0.25">
      <c r="A25" s="38" t="s">
        <v>252</v>
      </c>
      <c r="B25" s="38" t="s">
        <v>375</v>
      </c>
      <c r="C25" s="24"/>
      <c r="D25" s="24"/>
      <c r="E25" s="24"/>
      <c r="F25" s="24"/>
      <c r="G25" s="24"/>
      <c r="H25" s="24"/>
      <c r="I25" s="24"/>
    </row>
    <row r="26" spans="1:9" x14ac:dyDescent="0.25">
      <c r="A26" s="38" t="s">
        <v>253</v>
      </c>
      <c r="B26" s="38" t="s">
        <v>375</v>
      </c>
      <c r="C26" s="24"/>
      <c r="D26" s="24"/>
      <c r="E26" s="24"/>
      <c r="F26" s="24"/>
      <c r="G26" s="24"/>
      <c r="H26" s="24"/>
      <c r="I26" s="24"/>
    </row>
    <row r="27" spans="1:9" x14ac:dyDescent="0.25">
      <c r="A27" s="39" t="s">
        <v>254</v>
      </c>
      <c r="B27" s="39" t="s">
        <v>375</v>
      </c>
      <c r="C27" s="24"/>
      <c r="D27" s="24"/>
      <c r="E27" s="24"/>
      <c r="F27" s="24"/>
      <c r="G27" s="24"/>
      <c r="H27" s="24"/>
      <c r="I27" s="24"/>
    </row>
    <row r="28" spans="1:9" s="78" customFormat="1" x14ac:dyDescent="0.25">
      <c r="A28" s="40" t="s">
        <v>527</v>
      </c>
      <c r="B28" s="27" t="s">
        <v>376</v>
      </c>
      <c r="C28" s="83"/>
      <c r="D28" s="83"/>
      <c r="E28" s="83"/>
      <c r="F28" s="83"/>
      <c r="G28" s="83"/>
      <c r="H28" s="83"/>
      <c r="I28" s="83"/>
    </row>
    <row r="29" spans="1:9" x14ac:dyDescent="0.25">
      <c r="A29" s="67"/>
      <c r="B29" s="68"/>
    </row>
    <row r="30" spans="1:9" ht="47.25" customHeight="1" x14ac:dyDescent="0.25">
      <c r="A30" s="2" t="s">
        <v>79</v>
      </c>
      <c r="B30" s="3" t="s">
        <v>80</v>
      </c>
      <c r="C30" s="338" t="s">
        <v>697</v>
      </c>
      <c r="D30" s="338" t="s">
        <v>698</v>
      </c>
      <c r="E30" s="339" t="s">
        <v>699</v>
      </c>
      <c r="F30" s="338" t="s">
        <v>700</v>
      </c>
    </row>
    <row r="31" spans="1:9" s="78" customFormat="1" ht="26.25" x14ac:dyDescent="0.25">
      <c r="A31" s="72" t="s">
        <v>35</v>
      </c>
      <c r="B31" s="27"/>
      <c r="C31" s="340"/>
      <c r="D31" s="340"/>
      <c r="E31" s="340"/>
      <c r="F31" s="340"/>
    </row>
    <row r="32" spans="1:9" ht="15.75" x14ac:dyDescent="0.3">
      <c r="A32" s="73" t="s">
        <v>55</v>
      </c>
      <c r="B32" s="27" t="s">
        <v>309</v>
      </c>
      <c r="C32" s="341">
        <v>11738344</v>
      </c>
      <c r="D32" s="341">
        <v>5100000</v>
      </c>
      <c r="E32" s="341">
        <v>5150000</v>
      </c>
      <c r="F32" s="341">
        <v>5200000</v>
      </c>
    </row>
    <row r="33" spans="1:6" ht="45" x14ac:dyDescent="0.3">
      <c r="A33" s="73" t="s">
        <v>32</v>
      </c>
      <c r="B33" s="27"/>
      <c r="C33" s="341"/>
      <c r="D33" s="341"/>
      <c r="E33" s="341"/>
      <c r="F33" s="341"/>
    </row>
    <row r="34" spans="1:6" ht="15.75" x14ac:dyDescent="0.3">
      <c r="A34" s="73" t="s">
        <v>33</v>
      </c>
      <c r="B34" s="27"/>
      <c r="C34" s="341"/>
      <c r="D34" s="341"/>
      <c r="E34" s="341"/>
      <c r="F34" s="341"/>
    </row>
    <row r="35" spans="1:6" ht="30.75" customHeight="1" x14ac:dyDescent="0.3">
      <c r="A35" s="73" t="s">
        <v>34</v>
      </c>
      <c r="B35" s="27"/>
      <c r="C35" s="341"/>
      <c r="D35" s="341"/>
      <c r="E35" s="341"/>
      <c r="F35" s="341"/>
    </row>
    <row r="36" spans="1:6" ht="15.75" x14ac:dyDescent="0.3">
      <c r="A36" s="73" t="s">
        <v>56</v>
      </c>
      <c r="B36" s="27" t="s">
        <v>309</v>
      </c>
      <c r="C36" s="341">
        <v>46800</v>
      </c>
      <c r="D36" s="341">
        <v>270000</v>
      </c>
      <c r="E36" s="341">
        <v>270000</v>
      </c>
      <c r="F36" s="341">
        <v>270000</v>
      </c>
    </row>
    <row r="37" spans="1:6" ht="21" customHeight="1" x14ac:dyDescent="0.3">
      <c r="A37" s="73" t="s">
        <v>54</v>
      </c>
      <c r="B37" s="27"/>
      <c r="C37" s="341"/>
      <c r="D37" s="341"/>
      <c r="E37" s="341"/>
      <c r="F37" s="341"/>
    </row>
    <row r="38" spans="1:6" s="78" customFormat="1" x14ac:dyDescent="0.25">
      <c r="A38" s="21" t="s">
        <v>23</v>
      </c>
      <c r="B38" s="27"/>
      <c r="C38" s="342">
        <f>SUM(C32:C37)</f>
        <v>11785144</v>
      </c>
      <c r="D38" s="342">
        <f t="shared" ref="D38:F38" si="0">SUM(D32:D37)</f>
        <v>5370000</v>
      </c>
      <c r="E38" s="342">
        <f t="shared" si="0"/>
        <v>5420000</v>
      </c>
      <c r="F38" s="342">
        <f t="shared" si="0"/>
        <v>5470000</v>
      </c>
    </row>
    <row r="39" spans="1:6" x14ac:dyDescent="0.25">
      <c r="A39" s="67"/>
      <c r="B39" s="68"/>
    </row>
    <row r="40" spans="1:6" x14ac:dyDescent="0.25">
      <c r="A40" s="67"/>
      <c r="B40" s="68"/>
    </row>
    <row r="41" spans="1:6" x14ac:dyDescent="0.25">
      <c r="A41" s="371" t="s">
        <v>53</v>
      </c>
      <c r="B41" s="371"/>
      <c r="C41" s="371"/>
      <c r="D41" s="371"/>
      <c r="E41" s="371"/>
    </row>
    <row r="42" spans="1:6" x14ac:dyDescent="0.25">
      <c r="A42" s="371"/>
      <c r="B42" s="371"/>
      <c r="C42" s="371"/>
      <c r="D42" s="371"/>
      <c r="E42" s="371"/>
    </row>
    <row r="43" spans="1:6" ht="27.75" customHeight="1" x14ac:dyDescent="0.25">
      <c r="A43" s="371"/>
      <c r="B43" s="371"/>
      <c r="C43" s="371"/>
      <c r="D43" s="371"/>
      <c r="E43" s="371"/>
    </row>
    <row r="44" spans="1:6" x14ac:dyDescent="0.25">
      <c r="A44" s="67"/>
      <c r="B44" s="68"/>
    </row>
  </sheetData>
  <mergeCells count="5">
    <mergeCell ref="A41:E43"/>
    <mergeCell ref="E1:H1"/>
    <mergeCell ref="A3:H3"/>
    <mergeCell ref="A4:H4"/>
    <mergeCell ref="F6:I6"/>
  </mergeCells>
  <phoneticPr fontId="35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7"/>
  <sheetViews>
    <sheetView zoomScaleNormal="100" zoomScaleSheetLayoutView="100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352" t="s">
        <v>713</v>
      </c>
      <c r="G1" s="352"/>
      <c r="H1" s="352"/>
    </row>
    <row r="3" spans="1:8" ht="24" customHeight="1" x14ac:dyDescent="0.25">
      <c r="A3" s="353" t="s">
        <v>695</v>
      </c>
      <c r="B3" s="364"/>
      <c r="C3" s="364"/>
      <c r="D3" s="364"/>
      <c r="E3" s="364"/>
      <c r="F3" s="364"/>
      <c r="G3" s="364"/>
      <c r="H3" s="364"/>
    </row>
    <row r="4" spans="1:8" ht="23.25" customHeight="1" x14ac:dyDescent="0.25">
      <c r="A4" s="369" t="s">
        <v>677</v>
      </c>
      <c r="B4" s="354"/>
      <c r="C4" s="354"/>
      <c r="D4" s="354"/>
      <c r="E4" s="354"/>
      <c r="F4" s="354"/>
      <c r="G4" s="354"/>
      <c r="H4" s="354"/>
    </row>
    <row r="5" spans="1:8" ht="18" x14ac:dyDescent="0.25">
      <c r="A5" s="34"/>
    </row>
    <row r="6" spans="1:8" ht="15.75" thickBot="1" x14ac:dyDescent="0.3"/>
    <row r="7" spans="1:8" ht="39.75" thickBot="1" x14ac:dyDescent="0.3">
      <c r="A7" s="235" t="s">
        <v>79</v>
      </c>
      <c r="B7" s="236" t="s">
        <v>80</v>
      </c>
      <c r="C7" s="288" t="s">
        <v>1</v>
      </c>
      <c r="D7" s="289" t="s">
        <v>669</v>
      </c>
      <c r="E7" s="285" t="s">
        <v>2</v>
      </c>
    </row>
    <row r="8" spans="1:8" x14ac:dyDescent="0.25">
      <c r="A8" s="290"/>
      <c r="B8" s="278"/>
      <c r="C8" s="278"/>
      <c r="D8" s="278"/>
      <c r="E8" s="291"/>
    </row>
    <row r="9" spans="1:8" x14ac:dyDescent="0.25">
      <c r="A9" s="204"/>
      <c r="B9" s="24"/>
      <c r="C9" s="24"/>
      <c r="D9" s="24"/>
      <c r="E9" s="205"/>
    </row>
    <row r="10" spans="1:8" x14ac:dyDescent="0.25">
      <c r="A10" s="204"/>
      <c r="B10" s="24"/>
      <c r="C10" s="24"/>
      <c r="D10" s="24"/>
      <c r="E10" s="205"/>
    </row>
    <row r="11" spans="1:8" x14ac:dyDescent="0.25">
      <c r="A11" s="204"/>
      <c r="B11" s="24"/>
      <c r="C11" s="100"/>
      <c r="D11" s="100"/>
      <c r="E11" s="292"/>
    </row>
    <row r="12" spans="1:8" s="78" customFormat="1" x14ac:dyDescent="0.25">
      <c r="A12" s="221" t="s">
        <v>633</v>
      </c>
      <c r="B12" s="8" t="s">
        <v>657</v>
      </c>
      <c r="C12" s="110">
        <v>600617</v>
      </c>
      <c r="D12" s="110"/>
      <c r="E12" s="170">
        <f>SUM(C12:D12)</f>
        <v>600617</v>
      </c>
    </row>
    <row r="13" spans="1:8" x14ac:dyDescent="0.25">
      <c r="A13" s="221"/>
      <c r="B13" s="8"/>
      <c r="C13" s="24"/>
      <c r="D13" s="24"/>
      <c r="E13" s="205"/>
    </row>
    <row r="14" spans="1:8" x14ac:dyDescent="0.25">
      <c r="A14" s="221"/>
      <c r="B14" s="8"/>
      <c r="C14" s="24"/>
      <c r="D14" s="24"/>
      <c r="E14" s="205"/>
    </row>
    <row r="15" spans="1:8" x14ac:dyDescent="0.25">
      <c r="A15" s="221"/>
      <c r="B15" s="8"/>
      <c r="C15" s="24"/>
      <c r="D15" s="24"/>
      <c r="E15" s="205"/>
    </row>
    <row r="16" spans="1:8" x14ac:dyDescent="0.25">
      <c r="A16" s="221"/>
      <c r="B16" s="8"/>
      <c r="C16" s="24"/>
      <c r="D16" s="24"/>
      <c r="E16" s="205"/>
    </row>
    <row r="17" spans="1:5" s="78" customFormat="1" ht="15.75" thickBot="1" x14ac:dyDescent="0.3">
      <c r="A17" s="293" t="s">
        <v>655</v>
      </c>
      <c r="B17" s="294" t="s">
        <v>657</v>
      </c>
      <c r="C17" s="295"/>
      <c r="D17" s="295"/>
      <c r="E17" s="296"/>
    </row>
  </sheetData>
  <mergeCells count="3">
    <mergeCell ref="A3:H3"/>
    <mergeCell ref="A4:H4"/>
    <mergeCell ref="F1:H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9"/>
  <sheetViews>
    <sheetView view="pageBreakPreview" zoomScale="85" zoomScaleNormal="100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6"/>
      <c r="B1" s="66"/>
      <c r="C1" s="66"/>
      <c r="D1" s="66"/>
      <c r="E1" s="66"/>
    </row>
    <row r="2" spans="1:5" x14ac:dyDescent="0.25">
      <c r="A2" s="86"/>
      <c r="B2" s="66"/>
      <c r="C2" s="375" t="s">
        <v>714</v>
      </c>
      <c r="D2" s="375"/>
      <c r="E2" s="375"/>
    </row>
    <row r="3" spans="1:5" x14ac:dyDescent="0.25">
      <c r="A3" s="86"/>
      <c r="B3" s="66"/>
      <c r="C3" s="66"/>
      <c r="D3" s="66"/>
      <c r="E3" s="66"/>
    </row>
    <row r="4" spans="1:5" ht="27" customHeight="1" x14ac:dyDescent="0.25">
      <c r="A4" s="353" t="s">
        <v>695</v>
      </c>
      <c r="B4" s="364"/>
      <c r="C4" s="364"/>
      <c r="D4" s="364"/>
      <c r="E4" s="364"/>
    </row>
    <row r="5" spans="1:5" ht="22.5" customHeight="1" x14ac:dyDescent="0.25">
      <c r="A5" s="369" t="s">
        <v>678</v>
      </c>
      <c r="B5" s="354"/>
      <c r="C5" s="354"/>
      <c r="D5" s="354"/>
      <c r="E5" s="354"/>
    </row>
    <row r="6" spans="1:5" ht="18" x14ac:dyDescent="0.25">
      <c r="A6" s="55"/>
    </row>
    <row r="7" spans="1:5" ht="15.75" thickBot="1" x14ac:dyDescent="0.3">
      <c r="A7" s="297" t="s">
        <v>1</v>
      </c>
    </row>
    <row r="8" spans="1:5" ht="31.5" customHeight="1" thickBot="1" x14ac:dyDescent="0.3">
      <c r="A8" s="300" t="s">
        <v>79</v>
      </c>
      <c r="B8" s="301" t="s">
        <v>80</v>
      </c>
      <c r="C8" s="302" t="s">
        <v>19</v>
      </c>
      <c r="D8" s="302" t="s">
        <v>20</v>
      </c>
      <c r="E8" s="283" t="s">
        <v>21</v>
      </c>
    </row>
    <row r="9" spans="1:5" ht="15" customHeight="1" x14ac:dyDescent="0.25">
      <c r="A9" s="298"/>
      <c r="B9" s="299"/>
      <c r="C9" s="299"/>
      <c r="D9" s="299"/>
      <c r="E9" s="299"/>
    </row>
    <row r="10" spans="1:5" ht="15" customHeight="1" x14ac:dyDescent="0.25">
      <c r="A10" s="57"/>
      <c r="B10" s="29"/>
      <c r="C10" s="29"/>
      <c r="D10" s="29"/>
      <c r="E10" s="29"/>
    </row>
    <row r="11" spans="1:5" ht="15" customHeight="1" x14ac:dyDescent="0.25">
      <c r="A11" s="57"/>
      <c r="B11" s="29"/>
      <c r="C11" s="29"/>
      <c r="D11" s="29"/>
      <c r="E11" s="29"/>
    </row>
    <row r="12" spans="1:5" ht="15" customHeight="1" x14ac:dyDescent="0.25">
      <c r="A12" s="29"/>
      <c r="B12" s="29"/>
      <c r="C12" s="29"/>
      <c r="D12" s="29"/>
      <c r="E12" s="29"/>
    </row>
    <row r="13" spans="1:5" s="78" customFormat="1" ht="29.25" customHeight="1" x14ac:dyDescent="0.25">
      <c r="A13" s="74" t="s">
        <v>12</v>
      </c>
      <c r="B13" s="36" t="s">
        <v>316</v>
      </c>
      <c r="C13" s="81">
        <f>SUM(C9:C12)</f>
        <v>0</v>
      </c>
      <c r="D13" s="81">
        <f>SUM(D9:D12)</f>
        <v>0</v>
      </c>
      <c r="E13" s="81">
        <f>SUM(E9:E12)</f>
        <v>0</v>
      </c>
    </row>
    <row r="14" spans="1:5" ht="29.25" customHeight="1" x14ac:dyDescent="0.25">
      <c r="A14" s="58"/>
      <c r="B14" s="29"/>
      <c r="C14" s="29"/>
      <c r="D14" s="29"/>
      <c r="E14" s="29"/>
    </row>
    <row r="15" spans="1:5" ht="15" customHeight="1" x14ac:dyDescent="0.25">
      <c r="A15" s="58"/>
      <c r="B15" s="29"/>
      <c r="C15" s="29"/>
      <c r="D15" s="29"/>
      <c r="E15" s="29"/>
    </row>
    <row r="16" spans="1:5" ht="15" customHeight="1" x14ac:dyDescent="0.25">
      <c r="A16" s="59"/>
      <c r="B16" s="29"/>
      <c r="C16" s="29"/>
      <c r="D16" s="29"/>
      <c r="E16" s="29"/>
    </row>
    <row r="17" spans="1:5" ht="15" customHeight="1" x14ac:dyDescent="0.25">
      <c r="A17" s="59"/>
      <c r="B17" s="29"/>
      <c r="C17" s="29"/>
      <c r="D17" s="29"/>
      <c r="E17" s="29"/>
    </row>
    <row r="18" spans="1:5" s="78" customFormat="1" ht="30.75" customHeight="1" x14ac:dyDescent="0.25">
      <c r="A18" s="74" t="s">
        <v>13</v>
      </c>
      <c r="B18" s="27" t="s">
        <v>339</v>
      </c>
      <c r="C18" s="81"/>
      <c r="D18" s="81"/>
      <c r="E18" s="81"/>
    </row>
    <row r="19" spans="1:5" ht="15" customHeight="1" x14ac:dyDescent="0.25">
      <c r="A19" s="53" t="s">
        <v>533</v>
      </c>
      <c r="B19" s="53" t="s">
        <v>292</v>
      </c>
      <c r="C19" s="29"/>
      <c r="D19" s="29"/>
      <c r="E19" s="29"/>
    </row>
    <row r="20" spans="1:5" ht="15" customHeight="1" x14ac:dyDescent="0.25">
      <c r="A20" s="53" t="s">
        <v>534</v>
      </c>
      <c r="B20" s="53" t="s">
        <v>292</v>
      </c>
      <c r="C20" s="29"/>
      <c r="D20" s="29"/>
      <c r="E20" s="29"/>
    </row>
    <row r="21" spans="1:5" ht="15" customHeight="1" x14ac:dyDescent="0.25">
      <c r="A21" s="53" t="s">
        <v>535</v>
      </c>
      <c r="B21" s="53" t="s">
        <v>292</v>
      </c>
      <c r="C21" s="267"/>
      <c r="D21" s="29"/>
      <c r="E21" s="29"/>
    </row>
    <row r="22" spans="1:5" ht="15" customHeight="1" x14ac:dyDescent="0.25">
      <c r="A22" s="53" t="s">
        <v>536</v>
      </c>
      <c r="B22" s="53" t="s">
        <v>292</v>
      </c>
      <c r="C22" s="268"/>
      <c r="D22" s="29"/>
      <c r="E22" s="29"/>
    </row>
    <row r="23" spans="1:5" ht="15" customHeight="1" x14ac:dyDescent="0.25">
      <c r="A23" s="53" t="s">
        <v>487</v>
      </c>
      <c r="B23" s="60" t="s">
        <v>299</v>
      </c>
      <c r="C23" s="268"/>
      <c r="D23" s="29"/>
      <c r="E23" s="29"/>
    </row>
    <row r="24" spans="1:5" ht="15" customHeight="1" x14ac:dyDescent="0.25">
      <c r="A24" s="53" t="s">
        <v>485</v>
      </c>
      <c r="B24" s="60" t="s">
        <v>293</v>
      </c>
      <c r="C24" s="267"/>
      <c r="D24" s="29"/>
      <c r="E24" s="29"/>
    </row>
    <row r="25" spans="1:5" ht="15" customHeight="1" x14ac:dyDescent="0.25">
      <c r="A25" s="59"/>
      <c r="B25" s="29"/>
      <c r="C25" s="268"/>
      <c r="D25" s="29"/>
      <c r="E25" s="29"/>
    </row>
    <row r="26" spans="1:5" s="78" customFormat="1" ht="27.75" customHeight="1" x14ac:dyDescent="0.25">
      <c r="A26" s="74" t="s">
        <v>14</v>
      </c>
      <c r="B26" s="81" t="s">
        <v>17</v>
      </c>
      <c r="C26" s="269"/>
      <c r="D26" s="81">
        <f>SUM(D18:D24)</f>
        <v>0</v>
      </c>
      <c r="E26" s="81">
        <f>SUM(E18:E24)</f>
        <v>0</v>
      </c>
    </row>
    <row r="27" spans="1:5" ht="15" customHeight="1" x14ac:dyDescent="0.25">
      <c r="A27" s="58"/>
      <c r="B27" s="29" t="s">
        <v>312</v>
      </c>
      <c r="C27" s="29"/>
      <c r="D27" s="29"/>
      <c r="E27" s="29"/>
    </row>
    <row r="28" spans="1:5" ht="15" customHeight="1" x14ac:dyDescent="0.25">
      <c r="A28" s="58"/>
      <c r="B28" s="29" t="s">
        <v>331</v>
      </c>
      <c r="C28" s="29"/>
      <c r="D28" s="29"/>
      <c r="E28" s="29"/>
    </row>
    <row r="29" spans="1:5" ht="15" customHeight="1" x14ac:dyDescent="0.25">
      <c r="A29" s="59"/>
      <c r="B29" s="29"/>
      <c r="C29" s="29"/>
      <c r="D29" s="29"/>
      <c r="E29" s="29"/>
    </row>
    <row r="30" spans="1:5" ht="15" customHeight="1" x14ac:dyDescent="0.25">
      <c r="A30" s="59"/>
      <c r="B30" s="29"/>
      <c r="C30" s="29"/>
      <c r="D30" s="29"/>
      <c r="E30" s="29"/>
    </row>
    <row r="31" spans="1:5" s="78" customFormat="1" ht="31.5" customHeight="1" x14ac:dyDescent="0.25">
      <c r="A31" s="74" t="s">
        <v>15</v>
      </c>
      <c r="B31" s="81" t="s">
        <v>18</v>
      </c>
      <c r="C31" s="81">
        <f>SUM(C27:C28)</f>
        <v>0</v>
      </c>
      <c r="D31" s="81">
        <f>SUM(D27:D28)</f>
        <v>0</v>
      </c>
      <c r="E31" s="81">
        <f>SUM(E27:E28)</f>
        <v>0</v>
      </c>
    </row>
    <row r="32" spans="1:5" ht="15" customHeight="1" x14ac:dyDescent="0.25">
      <c r="A32" s="58"/>
      <c r="B32" s="29"/>
      <c r="C32" s="29"/>
      <c r="D32" s="29"/>
      <c r="E32" s="29"/>
    </row>
    <row r="33" spans="1:5" ht="15" customHeight="1" x14ac:dyDescent="0.25">
      <c r="A33" s="58"/>
      <c r="B33" s="29"/>
      <c r="C33" s="29"/>
      <c r="D33" s="29"/>
      <c r="E33" s="29"/>
    </row>
    <row r="34" spans="1:5" ht="15" customHeight="1" x14ac:dyDescent="0.25">
      <c r="A34" s="59"/>
      <c r="B34" s="29"/>
      <c r="C34" s="29"/>
      <c r="D34" s="29"/>
      <c r="E34" s="29"/>
    </row>
    <row r="35" spans="1:5" ht="15" customHeight="1" x14ac:dyDescent="0.25">
      <c r="A35" s="59"/>
      <c r="B35" s="29"/>
      <c r="C35" s="29"/>
      <c r="D35" s="29"/>
      <c r="E35" s="29"/>
    </row>
    <row r="36" spans="1:5" s="78" customFormat="1" ht="15" customHeight="1" x14ac:dyDescent="0.25">
      <c r="A36" s="74" t="s">
        <v>16</v>
      </c>
      <c r="B36" s="81"/>
      <c r="C36" s="81"/>
      <c r="D36" s="81"/>
      <c r="E36" s="8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17"/>
  <sheetViews>
    <sheetView zoomScaleNormal="100" zoomScaleSheetLayoutView="85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365" t="s">
        <v>715</v>
      </c>
      <c r="B1" s="365"/>
      <c r="C1" s="365"/>
    </row>
    <row r="3" spans="1:4" ht="27" customHeight="1" x14ac:dyDescent="0.25">
      <c r="A3" s="353" t="s">
        <v>695</v>
      </c>
      <c r="B3" s="354"/>
      <c r="C3" s="354"/>
    </row>
    <row r="4" spans="1:4" ht="27" customHeight="1" x14ac:dyDescent="0.25">
      <c r="A4" s="369" t="s">
        <v>679</v>
      </c>
      <c r="B4" s="354"/>
      <c r="C4" s="354"/>
    </row>
    <row r="5" spans="1:4" ht="19.5" customHeight="1" x14ac:dyDescent="0.25">
      <c r="A5" s="47"/>
      <c r="B5" s="48"/>
      <c r="C5" s="48"/>
    </row>
    <row r="6" spans="1:4" ht="15.75" thickBot="1" x14ac:dyDescent="0.3">
      <c r="A6" s="297" t="s">
        <v>1</v>
      </c>
    </row>
    <row r="7" spans="1:4" ht="26.25" thickBot="1" x14ac:dyDescent="0.3">
      <c r="A7" s="306" t="s">
        <v>634</v>
      </c>
      <c r="B7" s="236" t="s">
        <v>80</v>
      </c>
      <c r="C7" s="307" t="s">
        <v>24</v>
      </c>
      <c r="D7" s="303"/>
    </row>
    <row r="8" spans="1:4" x14ac:dyDescent="0.25">
      <c r="A8" s="304" t="s">
        <v>585</v>
      </c>
      <c r="B8" s="261" t="s">
        <v>170</v>
      </c>
      <c r="C8" s="305"/>
      <c r="D8" s="159"/>
    </row>
    <row r="9" spans="1:4" x14ac:dyDescent="0.25">
      <c r="A9" s="12" t="s">
        <v>586</v>
      </c>
      <c r="B9" s="6" t="s">
        <v>170</v>
      </c>
      <c r="C9" s="157"/>
      <c r="D9" s="159"/>
    </row>
    <row r="10" spans="1:4" x14ac:dyDescent="0.25">
      <c r="A10" s="12" t="s">
        <v>587</v>
      </c>
      <c r="B10" s="6" t="s">
        <v>170</v>
      </c>
      <c r="C10" s="157"/>
      <c r="D10" s="159"/>
    </row>
    <row r="11" spans="1:4" x14ac:dyDescent="0.25">
      <c r="A11" s="12" t="s">
        <v>588</v>
      </c>
      <c r="B11" s="6" t="s">
        <v>170</v>
      </c>
      <c r="C11" s="157"/>
      <c r="D11" s="159"/>
    </row>
    <row r="12" spans="1:4" x14ac:dyDescent="0.25">
      <c r="A12" s="12" t="s">
        <v>589</v>
      </c>
      <c r="B12" s="6" t="s">
        <v>170</v>
      </c>
      <c r="C12" s="157"/>
      <c r="D12" s="159"/>
    </row>
    <row r="13" spans="1:4" x14ac:dyDescent="0.25">
      <c r="A13" s="12" t="s">
        <v>590</v>
      </c>
      <c r="B13" s="6" t="s">
        <v>170</v>
      </c>
      <c r="C13" s="157"/>
      <c r="D13" s="159"/>
    </row>
    <row r="14" spans="1:4" x14ac:dyDescent="0.25">
      <c r="A14" s="12" t="s">
        <v>591</v>
      </c>
      <c r="B14" s="6" t="s">
        <v>170</v>
      </c>
      <c r="C14" s="157"/>
      <c r="D14" s="159"/>
    </row>
    <row r="15" spans="1:4" x14ac:dyDescent="0.25">
      <c r="A15" s="12" t="s">
        <v>592</v>
      </c>
      <c r="B15" s="6" t="s">
        <v>170</v>
      </c>
      <c r="C15" s="157"/>
      <c r="D15" s="159"/>
    </row>
    <row r="16" spans="1:4" x14ac:dyDescent="0.25">
      <c r="A16" s="12" t="s">
        <v>593</v>
      </c>
      <c r="B16" s="6" t="s">
        <v>170</v>
      </c>
      <c r="C16" s="157"/>
      <c r="D16" s="159"/>
    </row>
    <row r="17" spans="1:4" x14ac:dyDescent="0.25">
      <c r="A17" s="12" t="s">
        <v>594</v>
      </c>
      <c r="B17" s="6" t="s">
        <v>170</v>
      </c>
      <c r="C17" s="157"/>
      <c r="D17" s="159"/>
    </row>
    <row r="18" spans="1:4" s="78" customFormat="1" ht="25.5" x14ac:dyDescent="0.25">
      <c r="A18" s="10" t="s">
        <v>416</v>
      </c>
      <c r="B18" s="8" t="s">
        <v>170</v>
      </c>
      <c r="C18" s="158"/>
      <c r="D18" s="160"/>
    </row>
    <row r="19" spans="1:4" x14ac:dyDescent="0.25">
      <c r="A19" s="12" t="s">
        <v>585</v>
      </c>
      <c r="B19" s="6" t="s">
        <v>171</v>
      </c>
      <c r="C19" s="157"/>
      <c r="D19" s="159"/>
    </row>
    <row r="20" spans="1:4" x14ac:dyDescent="0.25">
      <c r="A20" s="12" t="s">
        <v>586</v>
      </c>
      <c r="B20" s="6" t="s">
        <v>171</v>
      </c>
      <c r="C20" s="157"/>
      <c r="D20" s="159"/>
    </row>
    <row r="21" spans="1:4" x14ac:dyDescent="0.25">
      <c r="A21" s="12" t="s">
        <v>587</v>
      </c>
      <c r="B21" s="6" t="s">
        <v>171</v>
      </c>
      <c r="C21" s="157"/>
      <c r="D21" s="159"/>
    </row>
    <row r="22" spans="1:4" x14ac:dyDescent="0.25">
      <c r="A22" s="12" t="s">
        <v>588</v>
      </c>
      <c r="B22" s="6" t="s">
        <v>171</v>
      </c>
      <c r="C22" s="157"/>
      <c r="D22" s="159"/>
    </row>
    <row r="23" spans="1:4" x14ac:dyDescent="0.25">
      <c r="A23" s="12" t="s">
        <v>589</v>
      </c>
      <c r="B23" s="6" t="s">
        <v>171</v>
      </c>
      <c r="C23" s="157"/>
      <c r="D23" s="159"/>
    </row>
    <row r="24" spans="1:4" x14ac:dyDescent="0.25">
      <c r="A24" s="12" t="s">
        <v>590</v>
      </c>
      <c r="B24" s="6" t="s">
        <v>171</v>
      </c>
      <c r="C24" s="157"/>
      <c r="D24" s="159"/>
    </row>
    <row r="25" spans="1:4" x14ac:dyDescent="0.25">
      <c r="A25" s="12" t="s">
        <v>591</v>
      </c>
      <c r="B25" s="6" t="s">
        <v>171</v>
      </c>
      <c r="C25" s="157"/>
      <c r="D25" s="159"/>
    </row>
    <row r="26" spans="1:4" x14ac:dyDescent="0.25">
      <c r="A26" s="12" t="s">
        <v>592</v>
      </c>
      <c r="B26" s="6" t="s">
        <v>171</v>
      </c>
      <c r="C26" s="157"/>
      <c r="D26" s="159"/>
    </row>
    <row r="27" spans="1:4" x14ac:dyDescent="0.25">
      <c r="A27" s="12" t="s">
        <v>593</v>
      </c>
      <c r="B27" s="6" t="s">
        <v>171</v>
      </c>
      <c r="C27" s="157"/>
      <c r="D27" s="159"/>
    </row>
    <row r="28" spans="1:4" x14ac:dyDescent="0.25">
      <c r="A28" s="12" t="s">
        <v>594</v>
      </c>
      <c r="B28" s="6" t="s">
        <v>171</v>
      </c>
      <c r="C28" s="157"/>
      <c r="D28" s="159"/>
    </row>
    <row r="29" spans="1:4" s="78" customFormat="1" ht="25.5" x14ac:dyDescent="0.25">
      <c r="A29" s="10" t="s">
        <v>417</v>
      </c>
      <c r="B29" s="8" t="s">
        <v>171</v>
      </c>
      <c r="C29" s="158"/>
      <c r="D29" s="160"/>
    </row>
    <row r="30" spans="1:4" x14ac:dyDescent="0.25">
      <c r="A30" s="12" t="s">
        <v>585</v>
      </c>
      <c r="B30" s="6" t="s">
        <v>172</v>
      </c>
      <c r="C30" s="157"/>
      <c r="D30" s="159"/>
    </row>
    <row r="31" spans="1:4" x14ac:dyDescent="0.25">
      <c r="A31" s="12" t="s">
        <v>586</v>
      </c>
      <c r="B31" s="6" t="s">
        <v>172</v>
      </c>
      <c r="C31" s="157"/>
      <c r="D31" s="159"/>
    </row>
    <row r="32" spans="1:4" x14ac:dyDescent="0.25">
      <c r="A32" s="12" t="s">
        <v>587</v>
      </c>
      <c r="B32" s="6" t="s">
        <v>172</v>
      </c>
      <c r="C32" s="157"/>
      <c r="D32" s="159"/>
    </row>
    <row r="33" spans="1:4" x14ac:dyDescent="0.25">
      <c r="A33" s="12" t="s">
        <v>588</v>
      </c>
      <c r="B33" s="6" t="s">
        <v>172</v>
      </c>
      <c r="C33" s="157"/>
      <c r="D33" s="159"/>
    </row>
    <row r="34" spans="1:4" x14ac:dyDescent="0.25">
      <c r="A34" s="12" t="s">
        <v>589</v>
      </c>
      <c r="B34" s="6" t="s">
        <v>172</v>
      </c>
      <c r="C34" s="157"/>
      <c r="D34" s="159"/>
    </row>
    <row r="35" spans="1:4" x14ac:dyDescent="0.25">
      <c r="A35" s="12" t="s">
        <v>590</v>
      </c>
      <c r="B35" s="6" t="s">
        <v>172</v>
      </c>
      <c r="C35" s="157"/>
      <c r="D35" s="159"/>
    </row>
    <row r="36" spans="1:4" x14ac:dyDescent="0.25">
      <c r="A36" s="12" t="s">
        <v>591</v>
      </c>
      <c r="B36" s="6" t="s">
        <v>172</v>
      </c>
      <c r="C36" s="157"/>
      <c r="D36" s="159"/>
    </row>
    <row r="37" spans="1:4" x14ac:dyDescent="0.25">
      <c r="A37" s="12" t="s">
        <v>592</v>
      </c>
      <c r="B37" s="6" t="s">
        <v>172</v>
      </c>
      <c r="C37" s="270">
        <v>2893400</v>
      </c>
      <c r="D37" s="159"/>
    </row>
    <row r="38" spans="1:4" x14ac:dyDescent="0.25">
      <c r="A38" s="12" t="s">
        <v>593</v>
      </c>
      <c r="B38" s="6" t="s">
        <v>172</v>
      </c>
      <c r="C38" s="157"/>
      <c r="D38" s="159"/>
    </row>
    <row r="39" spans="1:4" x14ac:dyDescent="0.25">
      <c r="A39" s="12" t="s">
        <v>594</v>
      </c>
      <c r="B39" s="6" t="s">
        <v>172</v>
      </c>
      <c r="C39" s="157"/>
      <c r="D39" s="159"/>
    </row>
    <row r="40" spans="1:4" s="78" customFormat="1" x14ac:dyDescent="0.25">
      <c r="A40" s="10" t="s">
        <v>418</v>
      </c>
      <c r="B40" s="8" t="s">
        <v>172</v>
      </c>
      <c r="C40" s="271">
        <f>SUM(C30:C39)</f>
        <v>2893400</v>
      </c>
      <c r="D40" s="160"/>
    </row>
    <row r="41" spans="1:4" x14ac:dyDescent="0.25">
      <c r="A41" s="12" t="s">
        <v>595</v>
      </c>
      <c r="B41" s="5" t="s">
        <v>174</v>
      </c>
      <c r="C41" s="157"/>
      <c r="D41" s="159"/>
    </row>
    <row r="42" spans="1:4" x14ac:dyDescent="0.25">
      <c r="A42" s="12" t="s">
        <v>596</v>
      </c>
      <c r="B42" s="5" t="s">
        <v>174</v>
      </c>
      <c r="C42" s="157"/>
      <c r="D42" s="159"/>
    </row>
    <row r="43" spans="1:4" x14ac:dyDescent="0.25">
      <c r="A43" s="12" t="s">
        <v>597</v>
      </c>
      <c r="B43" s="5" t="s">
        <v>174</v>
      </c>
      <c r="C43" s="157"/>
      <c r="D43" s="159"/>
    </row>
    <row r="44" spans="1:4" x14ac:dyDescent="0.25">
      <c r="A44" s="5" t="s">
        <v>598</v>
      </c>
      <c r="B44" s="5" t="s">
        <v>174</v>
      </c>
      <c r="C44" s="157"/>
      <c r="D44" s="159"/>
    </row>
    <row r="45" spans="1:4" x14ac:dyDescent="0.25">
      <c r="A45" s="5" t="s">
        <v>599</v>
      </c>
      <c r="B45" s="5" t="s">
        <v>174</v>
      </c>
      <c r="C45" s="157"/>
      <c r="D45" s="159"/>
    </row>
    <row r="46" spans="1:4" x14ac:dyDescent="0.25">
      <c r="A46" s="5" t="s">
        <v>600</v>
      </c>
      <c r="B46" s="5" t="s">
        <v>174</v>
      </c>
      <c r="C46" s="157"/>
      <c r="D46" s="159"/>
    </row>
    <row r="47" spans="1:4" x14ac:dyDescent="0.25">
      <c r="A47" s="12" t="s">
        <v>601</v>
      </c>
      <c r="B47" s="5" t="s">
        <v>174</v>
      </c>
      <c r="C47" s="157"/>
      <c r="D47" s="159"/>
    </row>
    <row r="48" spans="1:4" x14ac:dyDescent="0.25">
      <c r="A48" s="12" t="s">
        <v>602</v>
      </c>
      <c r="B48" s="5" t="s">
        <v>174</v>
      </c>
      <c r="C48" s="157"/>
      <c r="D48" s="159"/>
    </row>
    <row r="49" spans="1:4" x14ac:dyDescent="0.25">
      <c r="A49" s="12" t="s">
        <v>603</v>
      </c>
      <c r="B49" s="5" t="s">
        <v>174</v>
      </c>
      <c r="C49" s="157"/>
      <c r="D49" s="159"/>
    </row>
    <row r="50" spans="1:4" x14ac:dyDescent="0.25">
      <c r="A50" s="12" t="s">
        <v>604</v>
      </c>
      <c r="B50" s="5" t="s">
        <v>174</v>
      </c>
      <c r="C50" s="157"/>
      <c r="D50" s="159"/>
    </row>
    <row r="51" spans="1:4" s="78" customFormat="1" ht="25.5" x14ac:dyDescent="0.25">
      <c r="A51" s="10" t="s">
        <v>419</v>
      </c>
      <c r="B51" s="8" t="s">
        <v>174</v>
      </c>
      <c r="C51" s="158"/>
      <c r="D51" s="160"/>
    </row>
    <row r="52" spans="1:4" x14ac:dyDescent="0.25">
      <c r="A52" s="12" t="s">
        <v>595</v>
      </c>
      <c r="B52" s="5" t="s">
        <v>180</v>
      </c>
      <c r="C52" s="157"/>
      <c r="D52" s="159"/>
    </row>
    <row r="53" spans="1:4" x14ac:dyDescent="0.25">
      <c r="A53" s="12" t="s">
        <v>596</v>
      </c>
      <c r="B53" s="5" t="s">
        <v>180</v>
      </c>
      <c r="C53" s="157">
        <v>0</v>
      </c>
      <c r="D53" s="159"/>
    </row>
    <row r="54" spans="1:4" x14ac:dyDescent="0.25">
      <c r="A54" s="12" t="s">
        <v>597</v>
      </c>
      <c r="B54" s="5" t="s">
        <v>180</v>
      </c>
      <c r="C54" s="270">
        <v>600000</v>
      </c>
      <c r="D54" s="161"/>
    </row>
    <row r="55" spans="1:4" x14ac:dyDescent="0.25">
      <c r="A55" s="5" t="s">
        <v>598</v>
      </c>
      <c r="B55" s="5" t="s">
        <v>180</v>
      </c>
      <c r="C55" s="157"/>
      <c r="D55" s="159"/>
    </row>
    <row r="56" spans="1:4" x14ac:dyDescent="0.25">
      <c r="A56" s="5" t="s">
        <v>599</v>
      </c>
      <c r="B56" s="5" t="s">
        <v>180</v>
      </c>
      <c r="C56" s="157"/>
      <c r="D56" s="159"/>
    </row>
    <row r="57" spans="1:4" x14ac:dyDescent="0.25">
      <c r="A57" s="5" t="s">
        <v>600</v>
      </c>
      <c r="B57" s="5" t="s">
        <v>180</v>
      </c>
      <c r="C57" s="157"/>
      <c r="D57" s="159"/>
    </row>
    <row r="58" spans="1:4" x14ac:dyDescent="0.25">
      <c r="A58" s="12" t="s">
        <v>601</v>
      </c>
      <c r="B58" s="5" t="s">
        <v>180</v>
      </c>
      <c r="C58" s="157"/>
      <c r="D58" s="159"/>
    </row>
    <row r="59" spans="1:4" x14ac:dyDescent="0.25">
      <c r="A59" s="12" t="s">
        <v>605</v>
      </c>
      <c r="B59" s="5" t="s">
        <v>180</v>
      </c>
      <c r="C59" s="157"/>
      <c r="D59" s="159"/>
    </row>
    <row r="60" spans="1:4" x14ac:dyDescent="0.25">
      <c r="A60" s="12" t="s">
        <v>603</v>
      </c>
      <c r="B60" s="5" t="s">
        <v>180</v>
      </c>
      <c r="C60" s="157"/>
      <c r="D60" s="159"/>
    </row>
    <row r="61" spans="1:4" x14ac:dyDescent="0.25">
      <c r="A61" s="12" t="s">
        <v>604</v>
      </c>
      <c r="B61" s="5" t="s">
        <v>180</v>
      </c>
      <c r="C61" s="157"/>
      <c r="D61" s="159"/>
    </row>
    <row r="62" spans="1:4" s="78" customFormat="1" x14ac:dyDescent="0.25">
      <c r="A62" s="14" t="s">
        <v>420</v>
      </c>
      <c r="B62" s="8" t="s">
        <v>180</v>
      </c>
      <c r="C62" s="271">
        <f>SUM(C52:C61)</f>
        <v>600000</v>
      </c>
      <c r="D62" s="160"/>
    </row>
    <row r="63" spans="1:4" x14ac:dyDescent="0.25">
      <c r="A63" s="12" t="s">
        <v>585</v>
      </c>
      <c r="B63" s="6" t="s">
        <v>207</v>
      </c>
      <c r="C63" s="157"/>
      <c r="D63" s="159"/>
    </row>
    <row r="64" spans="1:4" x14ac:dyDescent="0.25">
      <c r="A64" s="12" t="s">
        <v>586</v>
      </c>
      <c r="B64" s="6" t="s">
        <v>207</v>
      </c>
      <c r="C64" s="157"/>
      <c r="D64" s="159"/>
    </row>
    <row r="65" spans="1:4" x14ac:dyDescent="0.25">
      <c r="A65" s="12" t="s">
        <v>587</v>
      </c>
      <c r="B65" s="6" t="s">
        <v>207</v>
      </c>
      <c r="C65" s="157"/>
      <c r="D65" s="159"/>
    </row>
    <row r="66" spans="1:4" x14ac:dyDescent="0.25">
      <c r="A66" s="12" t="s">
        <v>588</v>
      </c>
      <c r="B66" s="6" t="s">
        <v>207</v>
      </c>
      <c r="C66" s="157"/>
      <c r="D66" s="159"/>
    </row>
    <row r="67" spans="1:4" x14ac:dyDescent="0.25">
      <c r="A67" s="12" t="s">
        <v>589</v>
      </c>
      <c r="B67" s="6" t="s">
        <v>207</v>
      </c>
      <c r="C67" s="157"/>
      <c r="D67" s="159"/>
    </row>
    <row r="68" spans="1:4" x14ac:dyDescent="0.25">
      <c r="A68" s="12" t="s">
        <v>590</v>
      </c>
      <c r="B68" s="6" t="s">
        <v>207</v>
      </c>
      <c r="C68" s="157"/>
      <c r="D68" s="159"/>
    </row>
    <row r="69" spans="1:4" x14ac:dyDescent="0.25">
      <c r="A69" s="12" t="s">
        <v>591</v>
      </c>
      <c r="B69" s="6" t="s">
        <v>207</v>
      </c>
      <c r="C69" s="157"/>
      <c r="D69" s="159"/>
    </row>
    <row r="70" spans="1:4" x14ac:dyDescent="0.25">
      <c r="A70" s="12" t="s">
        <v>592</v>
      </c>
      <c r="B70" s="6" t="s">
        <v>207</v>
      </c>
      <c r="C70" s="157"/>
      <c r="D70" s="159"/>
    </row>
    <row r="71" spans="1:4" x14ac:dyDescent="0.25">
      <c r="A71" s="12" t="s">
        <v>593</v>
      </c>
      <c r="B71" s="6" t="s">
        <v>207</v>
      </c>
      <c r="C71" s="157"/>
      <c r="D71" s="159"/>
    </row>
    <row r="72" spans="1:4" x14ac:dyDescent="0.25">
      <c r="A72" s="12" t="s">
        <v>594</v>
      </c>
      <c r="B72" s="6" t="s">
        <v>207</v>
      </c>
      <c r="C72" s="157"/>
      <c r="D72" s="159"/>
    </row>
    <row r="73" spans="1:4" s="78" customFormat="1" ht="25.5" x14ac:dyDescent="0.25">
      <c r="A73" s="10" t="s">
        <v>429</v>
      </c>
      <c r="B73" s="8" t="s">
        <v>207</v>
      </c>
      <c r="C73" s="158"/>
      <c r="D73" s="160"/>
    </row>
    <row r="74" spans="1:4" x14ac:dyDescent="0.25">
      <c r="A74" s="12" t="s">
        <v>585</v>
      </c>
      <c r="B74" s="6" t="s">
        <v>208</v>
      </c>
      <c r="C74" s="157"/>
      <c r="D74" s="159"/>
    </row>
    <row r="75" spans="1:4" x14ac:dyDescent="0.25">
      <c r="A75" s="12" t="s">
        <v>586</v>
      </c>
      <c r="B75" s="6" t="s">
        <v>208</v>
      </c>
      <c r="C75" s="157"/>
      <c r="D75" s="159"/>
    </row>
    <row r="76" spans="1:4" x14ac:dyDescent="0.25">
      <c r="A76" s="12" t="s">
        <v>587</v>
      </c>
      <c r="B76" s="6" t="s">
        <v>208</v>
      </c>
      <c r="C76" s="157"/>
      <c r="D76" s="159"/>
    </row>
    <row r="77" spans="1:4" x14ac:dyDescent="0.25">
      <c r="A77" s="12" t="s">
        <v>588</v>
      </c>
      <c r="B77" s="6" t="s">
        <v>208</v>
      </c>
      <c r="C77" s="157"/>
      <c r="D77" s="159"/>
    </row>
    <row r="78" spans="1:4" x14ac:dyDescent="0.25">
      <c r="A78" s="12" t="s">
        <v>589</v>
      </c>
      <c r="B78" s="6" t="s">
        <v>208</v>
      </c>
      <c r="C78" s="157"/>
      <c r="D78" s="159"/>
    </row>
    <row r="79" spans="1:4" x14ac:dyDescent="0.25">
      <c r="A79" s="12" t="s">
        <v>590</v>
      </c>
      <c r="B79" s="6" t="s">
        <v>208</v>
      </c>
      <c r="C79" s="157"/>
      <c r="D79" s="159"/>
    </row>
    <row r="80" spans="1:4" x14ac:dyDescent="0.25">
      <c r="A80" s="12" t="s">
        <v>591</v>
      </c>
      <c r="B80" s="6" t="s">
        <v>208</v>
      </c>
      <c r="C80" s="157"/>
      <c r="D80" s="159"/>
    </row>
    <row r="81" spans="1:4" x14ac:dyDescent="0.25">
      <c r="A81" s="12" t="s">
        <v>592</v>
      </c>
      <c r="B81" s="6" t="s">
        <v>208</v>
      </c>
      <c r="C81" s="157"/>
      <c r="D81" s="159"/>
    </row>
    <row r="82" spans="1:4" x14ac:dyDescent="0.25">
      <c r="A82" s="12" t="s">
        <v>593</v>
      </c>
      <c r="B82" s="6" t="s">
        <v>208</v>
      </c>
      <c r="C82" s="157"/>
      <c r="D82" s="159"/>
    </row>
    <row r="83" spans="1:4" x14ac:dyDescent="0.25">
      <c r="A83" s="12" t="s">
        <v>594</v>
      </c>
      <c r="B83" s="6" t="s">
        <v>208</v>
      </c>
      <c r="C83" s="157"/>
      <c r="D83" s="159"/>
    </row>
    <row r="84" spans="1:4" s="78" customFormat="1" ht="25.5" x14ac:dyDescent="0.25">
      <c r="A84" s="10" t="s">
        <v>428</v>
      </c>
      <c r="B84" s="8" t="s">
        <v>208</v>
      </c>
      <c r="C84" s="158"/>
      <c r="D84" s="160"/>
    </row>
    <row r="85" spans="1:4" x14ac:dyDescent="0.25">
      <c r="A85" s="12" t="s">
        <v>585</v>
      </c>
      <c r="B85" s="6" t="s">
        <v>209</v>
      </c>
      <c r="C85" s="157"/>
      <c r="D85" s="159"/>
    </row>
    <row r="86" spans="1:4" x14ac:dyDescent="0.25">
      <c r="A86" s="12" t="s">
        <v>586</v>
      </c>
      <c r="B86" s="6" t="s">
        <v>209</v>
      </c>
      <c r="C86" s="157"/>
      <c r="D86" s="159"/>
    </row>
    <row r="87" spans="1:4" x14ac:dyDescent="0.25">
      <c r="A87" s="12" t="s">
        <v>587</v>
      </c>
      <c r="B87" s="6" t="s">
        <v>209</v>
      </c>
      <c r="C87" s="157"/>
      <c r="D87" s="159"/>
    </row>
    <row r="88" spans="1:4" x14ac:dyDescent="0.25">
      <c r="A88" s="12" t="s">
        <v>588</v>
      </c>
      <c r="B88" s="6" t="s">
        <v>209</v>
      </c>
      <c r="C88" s="157"/>
      <c r="D88" s="159"/>
    </row>
    <row r="89" spans="1:4" x14ac:dyDescent="0.25">
      <c r="A89" s="12" t="s">
        <v>589</v>
      </c>
      <c r="B89" s="6" t="s">
        <v>209</v>
      </c>
      <c r="C89" s="157"/>
      <c r="D89" s="159"/>
    </row>
    <row r="90" spans="1:4" x14ac:dyDescent="0.25">
      <c r="A90" s="12" t="s">
        <v>590</v>
      </c>
      <c r="B90" s="6" t="s">
        <v>209</v>
      </c>
      <c r="C90" s="157"/>
      <c r="D90" s="159"/>
    </row>
    <row r="91" spans="1:4" x14ac:dyDescent="0.25">
      <c r="A91" s="12" t="s">
        <v>591</v>
      </c>
      <c r="B91" s="6" t="s">
        <v>209</v>
      </c>
      <c r="C91" s="157"/>
      <c r="D91" s="159"/>
    </row>
    <row r="92" spans="1:4" x14ac:dyDescent="0.25">
      <c r="A92" s="12" t="s">
        <v>592</v>
      </c>
      <c r="B92" s="6" t="s">
        <v>209</v>
      </c>
      <c r="C92" s="157"/>
      <c r="D92" s="159"/>
    </row>
    <row r="93" spans="1:4" x14ac:dyDescent="0.25">
      <c r="A93" s="12" t="s">
        <v>593</v>
      </c>
      <c r="B93" s="6" t="s">
        <v>209</v>
      </c>
      <c r="C93" s="157"/>
      <c r="D93" s="159"/>
    </row>
    <row r="94" spans="1:4" x14ac:dyDescent="0.25">
      <c r="A94" s="12" t="s">
        <v>594</v>
      </c>
      <c r="B94" s="6" t="s">
        <v>209</v>
      </c>
      <c r="C94" s="157"/>
      <c r="D94" s="159"/>
    </row>
    <row r="95" spans="1:4" s="78" customFormat="1" x14ac:dyDescent="0.25">
      <c r="A95" s="10" t="s">
        <v>427</v>
      </c>
      <c r="B95" s="8" t="s">
        <v>209</v>
      </c>
      <c r="C95" s="158"/>
      <c r="D95" s="160"/>
    </row>
    <row r="96" spans="1:4" x14ac:dyDescent="0.25">
      <c r="A96" s="12" t="s">
        <v>595</v>
      </c>
      <c r="B96" s="5" t="s">
        <v>211</v>
      </c>
      <c r="C96" s="157"/>
      <c r="D96" s="159"/>
    </row>
    <row r="97" spans="1:4" x14ac:dyDescent="0.25">
      <c r="A97" s="12" t="s">
        <v>596</v>
      </c>
      <c r="B97" s="6" t="s">
        <v>211</v>
      </c>
      <c r="C97" s="157"/>
      <c r="D97" s="159"/>
    </row>
    <row r="98" spans="1:4" x14ac:dyDescent="0.25">
      <c r="A98" s="12" t="s">
        <v>597</v>
      </c>
      <c r="B98" s="5" t="s">
        <v>211</v>
      </c>
      <c r="C98" s="157"/>
      <c r="D98" s="159"/>
    </row>
    <row r="99" spans="1:4" x14ac:dyDescent="0.25">
      <c r="A99" s="5" t="s">
        <v>598</v>
      </c>
      <c r="B99" s="6" t="s">
        <v>211</v>
      </c>
      <c r="C99" s="157"/>
      <c r="D99" s="159"/>
    </row>
    <row r="100" spans="1:4" x14ac:dyDescent="0.25">
      <c r="A100" s="5" t="s">
        <v>599</v>
      </c>
      <c r="B100" s="5" t="s">
        <v>211</v>
      </c>
      <c r="C100" s="157"/>
      <c r="D100" s="159"/>
    </row>
    <row r="101" spans="1:4" x14ac:dyDescent="0.25">
      <c r="A101" s="5" t="s">
        <v>600</v>
      </c>
      <c r="B101" s="6" t="s">
        <v>211</v>
      </c>
      <c r="C101" s="157"/>
      <c r="D101" s="159"/>
    </row>
    <row r="102" spans="1:4" x14ac:dyDescent="0.25">
      <c r="A102" s="12" t="s">
        <v>601</v>
      </c>
      <c r="B102" s="5" t="s">
        <v>211</v>
      </c>
      <c r="C102" s="157"/>
      <c r="D102" s="159"/>
    </row>
    <row r="103" spans="1:4" x14ac:dyDescent="0.25">
      <c r="A103" s="12" t="s">
        <v>605</v>
      </c>
      <c r="B103" s="6" t="s">
        <v>211</v>
      </c>
      <c r="C103" s="157"/>
      <c r="D103" s="159"/>
    </row>
    <row r="104" spans="1:4" x14ac:dyDescent="0.25">
      <c r="A104" s="12" t="s">
        <v>603</v>
      </c>
      <c r="B104" s="5" t="s">
        <v>211</v>
      </c>
      <c r="C104" s="157"/>
      <c r="D104" s="159"/>
    </row>
    <row r="105" spans="1:4" x14ac:dyDescent="0.25">
      <c r="A105" s="12" t="s">
        <v>604</v>
      </c>
      <c r="B105" s="6" t="s">
        <v>211</v>
      </c>
      <c r="C105" s="157"/>
      <c r="D105" s="159"/>
    </row>
    <row r="106" spans="1:4" s="78" customFormat="1" ht="25.5" x14ac:dyDescent="0.25">
      <c r="A106" s="10" t="s">
        <v>426</v>
      </c>
      <c r="B106" s="8" t="s">
        <v>211</v>
      </c>
      <c r="C106" s="158"/>
      <c r="D106" s="160"/>
    </row>
    <row r="107" spans="1:4" x14ac:dyDescent="0.25">
      <c r="A107" s="12" t="s">
        <v>595</v>
      </c>
      <c r="B107" s="5" t="s">
        <v>661</v>
      </c>
      <c r="C107" s="157"/>
      <c r="D107" s="159"/>
    </row>
    <row r="108" spans="1:4" x14ac:dyDescent="0.25">
      <c r="A108" s="12" t="s">
        <v>596</v>
      </c>
      <c r="B108" s="5" t="s">
        <v>661</v>
      </c>
      <c r="C108" s="157"/>
      <c r="D108" s="159"/>
    </row>
    <row r="109" spans="1:4" x14ac:dyDescent="0.25">
      <c r="A109" s="12" t="s">
        <v>597</v>
      </c>
      <c r="B109" s="5" t="s">
        <v>661</v>
      </c>
      <c r="C109" s="157"/>
      <c r="D109" s="159"/>
    </row>
    <row r="110" spans="1:4" x14ac:dyDescent="0.25">
      <c r="A110" s="5" t="s">
        <v>598</v>
      </c>
      <c r="B110" s="5" t="s">
        <v>661</v>
      </c>
      <c r="C110" s="157"/>
      <c r="D110" s="159"/>
    </row>
    <row r="111" spans="1:4" x14ac:dyDescent="0.25">
      <c r="A111" s="5" t="s">
        <v>599</v>
      </c>
      <c r="B111" s="5" t="s">
        <v>661</v>
      </c>
      <c r="C111" s="157"/>
      <c r="D111" s="159"/>
    </row>
    <row r="112" spans="1:4" x14ac:dyDescent="0.25">
      <c r="A112" s="5" t="s">
        <v>600</v>
      </c>
      <c r="B112" s="5" t="s">
        <v>661</v>
      </c>
      <c r="C112" s="157"/>
      <c r="D112" s="159"/>
    </row>
    <row r="113" spans="1:4" x14ac:dyDescent="0.25">
      <c r="A113" s="12" t="s">
        <v>601</v>
      </c>
      <c r="B113" s="5" t="s">
        <v>661</v>
      </c>
      <c r="C113" s="157"/>
      <c r="D113" s="159"/>
    </row>
    <row r="114" spans="1:4" x14ac:dyDescent="0.25">
      <c r="A114" s="12" t="s">
        <v>605</v>
      </c>
      <c r="B114" s="5" t="s">
        <v>661</v>
      </c>
      <c r="C114" s="157"/>
      <c r="D114" s="159"/>
    </row>
    <row r="115" spans="1:4" x14ac:dyDescent="0.25">
      <c r="A115" s="12" t="s">
        <v>603</v>
      </c>
      <c r="B115" s="5" t="s">
        <v>661</v>
      </c>
      <c r="C115" s="157"/>
      <c r="D115" s="159"/>
    </row>
    <row r="116" spans="1:4" x14ac:dyDescent="0.25">
      <c r="A116" s="12" t="s">
        <v>604</v>
      </c>
      <c r="B116" s="5" t="s">
        <v>661</v>
      </c>
      <c r="C116" s="157"/>
      <c r="D116" s="159"/>
    </row>
    <row r="117" spans="1:4" s="78" customFormat="1" x14ac:dyDescent="0.25">
      <c r="A117" s="14" t="s">
        <v>465</v>
      </c>
      <c r="B117" s="7" t="s">
        <v>661</v>
      </c>
      <c r="C117" s="158"/>
      <c r="D117" s="160"/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17"/>
  <sheetViews>
    <sheetView zoomScaleNormal="100" zoomScaleSheetLayoutView="85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365" t="s">
        <v>716</v>
      </c>
      <c r="B1" s="365"/>
      <c r="C1" s="365"/>
    </row>
    <row r="3" spans="1:4" ht="27" customHeight="1" x14ac:dyDescent="0.25">
      <c r="A3" s="353" t="s">
        <v>695</v>
      </c>
      <c r="B3" s="354"/>
      <c r="C3" s="354"/>
    </row>
    <row r="4" spans="1:4" ht="25.5" customHeight="1" x14ac:dyDescent="0.25">
      <c r="A4" s="369" t="s">
        <v>680</v>
      </c>
      <c r="B4" s="354"/>
      <c r="C4" s="354"/>
    </row>
    <row r="5" spans="1:4" ht="15.75" customHeight="1" x14ac:dyDescent="0.25">
      <c r="A5" s="47"/>
      <c r="B5" s="48"/>
      <c r="C5" s="48"/>
    </row>
    <row r="6" spans="1:4" ht="21" customHeight="1" thickBot="1" x14ac:dyDescent="0.3">
      <c r="A6" s="297" t="s">
        <v>1</v>
      </c>
    </row>
    <row r="7" spans="1:4" ht="26.25" thickBot="1" x14ac:dyDescent="0.3">
      <c r="A7" s="306" t="s">
        <v>634</v>
      </c>
      <c r="B7" s="236" t="s">
        <v>80</v>
      </c>
      <c r="C7" s="307" t="s">
        <v>24</v>
      </c>
      <c r="D7" s="303"/>
    </row>
    <row r="8" spans="1:4" x14ac:dyDescent="0.25">
      <c r="A8" s="304" t="s">
        <v>606</v>
      </c>
      <c r="B8" s="261" t="s">
        <v>275</v>
      </c>
      <c r="C8" s="337"/>
      <c r="D8" s="159"/>
    </row>
    <row r="9" spans="1:4" x14ac:dyDescent="0.25">
      <c r="A9" s="12" t="s">
        <v>615</v>
      </c>
      <c r="B9" s="6" t="s">
        <v>275</v>
      </c>
      <c r="C9" s="270"/>
      <c r="D9" s="159"/>
    </row>
    <row r="10" spans="1:4" ht="30" x14ac:dyDescent="0.25">
      <c r="A10" s="12" t="s">
        <v>616</v>
      </c>
      <c r="B10" s="6" t="s">
        <v>275</v>
      </c>
      <c r="C10" s="270"/>
      <c r="D10" s="159"/>
    </row>
    <row r="11" spans="1:4" x14ac:dyDescent="0.25">
      <c r="A11" s="12" t="s">
        <v>614</v>
      </c>
      <c r="B11" s="6" t="s">
        <v>275</v>
      </c>
      <c r="C11" s="270"/>
      <c r="D11" s="159"/>
    </row>
    <row r="12" spans="1:4" x14ac:dyDescent="0.25">
      <c r="A12" s="12" t="s">
        <v>613</v>
      </c>
      <c r="B12" s="6" t="s">
        <v>275</v>
      </c>
      <c r="C12" s="270"/>
      <c r="D12" s="159"/>
    </row>
    <row r="13" spans="1:4" x14ac:dyDescent="0.25">
      <c r="A13" s="12" t="s">
        <v>612</v>
      </c>
      <c r="B13" s="6" t="s">
        <v>275</v>
      </c>
      <c r="C13" s="270"/>
      <c r="D13" s="159"/>
    </row>
    <row r="14" spans="1:4" x14ac:dyDescent="0.25">
      <c r="A14" s="12" t="s">
        <v>607</v>
      </c>
      <c r="B14" s="6" t="s">
        <v>275</v>
      </c>
      <c r="C14" s="270"/>
      <c r="D14" s="159"/>
    </row>
    <row r="15" spans="1:4" x14ac:dyDescent="0.25">
      <c r="A15" s="12" t="s">
        <v>608</v>
      </c>
      <c r="B15" s="6" t="s">
        <v>275</v>
      </c>
      <c r="C15" s="270"/>
      <c r="D15" s="159"/>
    </row>
    <row r="16" spans="1:4" x14ac:dyDescent="0.25">
      <c r="A16" s="12" t="s">
        <v>609</v>
      </c>
      <c r="B16" s="6" t="s">
        <v>275</v>
      </c>
      <c r="C16" s="270"/>
      <c r="D16" s="159"/>
    </row>
    <row r="17" spans="1:4" x14ac:dyDescent="0.25">
      <c r="A17" s="12" t="s">
        <v>610</v>
      </c>
      <c r="B17" s="6" t="s">
        <v>275</v>
      </c>
      <c r="C17" s="270"/>
      <c r="D17" s="159"/>
    </row>
    <row r="18" spans="1:4" s="78" customFormat="1" ht="25.5" x14ac:dyDescent="0.25">
      <c r="A18" s="7" t="s">
        <v>474</v>
      </c>
      <c r="B18" s="8" t="s">
        <v>275</v>
      </c>
      <c r="C18" s="335"/>
      <c r="D18" s="160"/>
    </row>
    <row r="19" spans="1:4" x14ac:dyDescent="0.25">
      <c r="A19" s="12" t="s">
        <v>606</v>
      </c>
      <c r="B19" s="6" t="s">
        <v>276</v>
      </c>
      <c r="C19" s="270"/>
      <c r="D19" s="159"/>
    </row>
    <row r="20" spans="1:4" x14ac:dyDescent="0.25">
      <c r="A20" s="12" t="s">
        <v>615</v>
      </c>
      <c r="B20" s="6" t="s">
        <v>276</v>
      </c>
      <c r="C20" s="270"/>
      <c r="D20" s="159"/>
    </row>
    <row r="21" spans="1:4" ht="30" x14ac:dyDescent="0.25">
      <c r="A21" s="12" t="s">
        <v>616</v>
      </c>
      <c r="B21" s="6" t="s">
        <v>276</v>
      </c>
      <c r="C21" s="270"/>
      <c r="D21" s="159"/>
    </row>
    <row r="22" spans="1:4" x14ac:dyDescent="0.25">
      <c r="A22" s="12" t="s">
        <v>614</v>
      </c>
      <c r="B22" s="6" t="s">
        <v>276</v>
      </c>
      <c r="C22" s="270"/>
      <c r="D22" s="159"/>
    </row>
    <row r="23" spans="1:4" x14ac:dyDescent="0.25">
      <c r="A23" s="12" t="s">
        <v>613</v>
      </c>
      <c r="B23" s="6" t="s">
        <v>276</v>
      </c>
      <c r="C23" s="270"/>
      <c r="D23" s="159"/>
    </row>
    <row r="24" spans="1:4" x14ac:dyDescent="0.25">
      <c r="A24" s="12" t="s">
        <v>612</v>
      </c>
      <c r="B24" s="6" t="s">
        <v>276</v>
      </c>
      <c r="C24" s="270"/>
      <c r="D24" s="159"/>
    </row>
    <row r="25" spans="1:4" x14ac:dyDescent="0.25">
      <c r="A25" s="12" t="s">
        <v>607</v>
      </c>
      <c r="B25" s="6" t="s">
        <v>276</v>
      </c>
      <c r="C25" s="270"/>
      <c r="D25" s="159"/>
    </row>
    <row r="26" spans="1:4" x14ac:dyDescent="0.25">
      <c r="A26" s="12" t="s">
        <v>608</v>
      </c>
      <c r="B26" s="6" t="s">
        <v>276</v>
      </c>
      <c r="C26" s="270"/>
      <c r="D26" s="159"/>
    </row>
    <row r="27" spans="1:4" x14ac:dyDescent="0.25">
      <c r="A27" s="12" t="s">
        <v>609</v>
      </c>
      <c r="B27" s="6" t="s">
        <v>276</v>
      </c>
      <c r="C27" s="270"/>
      <c r="D27" s="159"/>
    </row>
    <row r="28" spans="1:4" x14ac:dyDescent="0.25">
      <c r="A28" s="12" t="s">
        <v>610</v>
      </c>
      <c r="B28" s="6" t="s">
        <v>276</v>
      </c>
      <c r="C28" s="270"/>
      <c r="D28" s="159"/>
    </row>
    <row r="29" spans="1:4" s="78" customFormat="1" ht="25.5" x14ac:dyDescent="0.25">
      <c r="A29" s="7" t="s">
        <v>531</v>
      </c>
      <c r="B29" s="8" t="s">
        <v>276</v>
      </c>
      <c r="C29" s="335"/>
      <c r="D29" s="160"/>
    </row>
    <row r="30" spans="1:4" x14ac:dyDescent="0.25">
      <c r="A30" s="12" t="s">
        <v>606</v>
      </c>
      <c r="B30" s="6" t="s">
        <v>277</v>
      </c>
      <c r="C30" s="270">
        <v>0</v>
      </c>
      <c r="D30" s="159"/>
    </row>
    <row r="31" spans="1:4" x14ac:dyDescent="0.25">
      <c r="A31" s="12" t="s">
        <v>615</v>
      </c>
      <c r="B31" s="6" t="s">
        <v>277</v>
      </c>
      <c r="C31" s="270"/>
      <c r="D31" s="159"/>
    </row>
    <row r="32" spans="1:4" ht="30" x14ac:dyDescent="0.25">
      <c r="A32" s="12" t="s">
        <v>616</v>
      </c>
      <c r="B32" s="6" t="s">
        <v>277</v>
      </c>
      <c r="C32" s="270"/>
      <c r="D32" s="161"/>
    </row>
    <row r="33" spans="1:4" x14ac:dyDescent="0.25">
      <c r="A33" s="12" t="s">
        <v>614</v>
      </c>
      <c r="B33" s="6" t="s">
        <v>277</v>
      </c>
      <c r="C33" s="270"/>
      <c r="D33" s="159"/>
    </row>
    <row r="34" spans="1:4" x14ac:dyDescent="0.25">
      <c r="A34" s="12" t="s">
        <v>613</v>
      </c>
      <c r="B34" s="6" t="s">
        <v>277</v>
      </c>
      <c r="C34" s="270"/>
      <c r="D34" s="159"/>
    </row>
    <row r="35" spans="1:4" x14ac:dyDescent="0.25">
      <c r="A35" s="12" t="s">
        <v>612</v>
      </c>
      <c r="B35" s="6" t="s">
        <v>277</v>
      </c>
      <c r="C35" s="270"/>
      <c r="D35" s="159"/>
    </row>
    <row r="36" spans="1:4" x14ac:dyDescent="0.25">
      <c r="A36" s="12" t="s">
        <v>607</v>
      </c>
      <c r="B36" s="6" t="s">
        <v>277</v>
      </c>
      <c r="C36" s="336">
        <v>792000</v>
      </c>
      <c r="D36" s="162"/>
    </row>
    <row r="37" spans="1:4" x14ac:dyDescent="0.25">
      <c r="A37" s="12" t="s">
        <v>608</v>
      </c>
      <c r="B37" s="6" t="s">
        <v>277</v>
      </c>
      <c r="C37" s="336"/>
      <c r="D37" s="162"/>
    </row>
    <row r="38" spans="1:4" x14ac:dyDescent="0.25">
      <c r="A38" s="12" t="s">
        <v>609</v>
      </c>
      <c r="B38" s="6" t="s">
        <v>277</v>
      </c>
      <c r="C38" s="336"/>
      <c r="D38" s="162"/>
    </row>
    <row r="39" spans="1:4" x14ac:dyDescent="0.25">
      <c r="A39" s="12" t="s">
        <v>610</v>
      </c>
      <c r="B39" s="6" t="s">
        <v>277</v>
      </c>
      <c r="C39" s="336"/>
      <c r="D39" s="162"/>
    </row>
    <row r="40" spans="1:4" s="78" customFormat="1" x14ac:dyDescent="0.25">
      <c r="A40" s="7" t="s">
        <v>530</v>
      </c>
      <c r="B40" s="8" t="s">
        <v>277</v>
      </c>
      <c r="C40" s="335">
        <v>792000</v>
      </c>
      <c r="D40" s="163"/>
    </row>
    <row r="41" spans="1:4" x14ac:dyDescent="0.25">
      <c r="A41" s="12" t="s">
        <v>606</v>
      </c>
      <c r="B41" s="6" t="s">
        <v>283</v>
      </c>
      <c r="C41" s="270"/>
      <c r="D41" s="159"/>
    </row>
    <row r="42" spans="1:4" x14ac:dyDescent="0.25">
      <c r="A42" s="12" t="s">
        <v>615</v>
      </c>
      <c r="B42" s="6" t="s">
        <v>283</v>
      </c>
      <c r="C42" s="270"/>
      <c r="D42" s="159"/>
    </row>
    <row r="43" spans="1:4" ht="30" x14ac:dyDescent="0.25">
      <c r="A43" s="12" t="s">
        <v>616</v>
      </c>
      <c r="B43" s="6" t="s">
        <v>283</v>
      </c>
      <c r="C43" s="270"/>
      <c r="D43" s="159"/>
    </row>
    <row r="44" spans="1:4" x14ac:dyDescent="0.25">
      <c r="A44" s="12" t="s">
        <v>614</v>
      </c>
      <c r="B44" s="6" t="s">
        <v>283</v>
      </c>
      <c r="C44" s="270"/>
      <c r="D44" s="159"/>
    </row>
    <row r="45" spans="1:4" x14ac:dyDescent="0.25">
      <c r="A45" s="12" t="s">
        <v>613</v>
      </c>
      <c r="B45" s="6" t="s">
        <v>283</v>
      </c>
      <c r="C45" s="270"/>
      <c r="D45" s="159"/>
    </row>
    <row r="46" spans="1:4" x14ac:dyDescent="0.25">
      <c r="A46" s="12" t="s">
        <v>612</v>
      </c>
      <c r="B46" s="6" t="s">
        <v>283</v>
      </c>
      <c r="C46" s="270"/>
      <c r="D46" s="159"/>
    </row>
    <row r="47" spans="1:4" x14ac:dyDescent="0.25">
      <c r="A47" s="12" t="s">
        <v>607</v>
      </c>
      <c r="B47" s="6" t="s">
        <v>283</v>
      </c>
      <c r="C47" s="270"/>
      <c r="D47" s="159"/>
    </row>
    <row r="48" spans="1:4" x14ac:dyDescent="0.25">
      <c r="A48" s="12" t="s">
        <v>608</v>
      </c>
      <c r="B48" s="6" t="s">
        <v>283</v>
      </c>
      <c r="C48" s="270"/>
      <c r="D48" s="159"/>
    </row>
    <row r="49" spans="1:4" x14ac:dyDescent="0.25">
      <c r="A49" s="12" t="s">
        <v>609</v>
      </c>
      <c r="B49" s="6" t="s">
        <v>283</v>
      </c>
      <c r="C49" s="270"/>
      <c r="D49" s="159"/>
    </row>
    <row r="50" spans="1:4" x14ac:dyDescent="0.25">
      <c r="A50" s="12" t="s">
        <v>610</v>
      </c>
      <c r="B50" s="6" t="s">
        <v>283</v>
      </c>
      <c r="C50" s="270"/>
      <c r="D50" s="159"/>
    </row>
    <row r="51" spans="1:4" s="78" customFormat="1" ht="25.5" x14ac:dyDescent="0.25">
      <c r="A51" s="7" t="s">
        <v>529</v>
      </c>
      <c r="B51" s="8" t="s">
        <v>283</v>
      </c>
      <c r="C51" s="335"/>
      <c r="D51" s="160"/>
    </row>
    <row r="52" spans="1:4" x14ac:dyDescent="0.25">
      <c r="A52" s="12" t="s">
        <v>611</v>
      </c>
      <c r="B52" s="6" t="s">
        <v>284</v>
      </c>
      <c r="C52" s="270"/>
      <c r="D52" s="159"/>
    </row>
    <row r="53" spans="1:4" x14ac:dyDescent="0.25">
      <c r="A53" s="12" t="s">
        <v>615</v>
      </c>
      <c r="B53" s="6" t="s">
        <v>284</v>
      </c>
      <c r="C53" s="270"/>
      <c r="D53" s="159"/>
    </row>
    <row r="54" spans="1:4" ht="30" x14ac:dyDescent="0.25">
      <c r="A54" s="12" t="s">
        <v>616</v>
      </c>
      <c r="B54" s="6" t="s">
        <v>284</v>
      </c>
      <c r="C54" s="270"/>
      <c r="D54" s="159"/>
    </row>
    <row r="55" spans="1:4" x14ac:dyDescent="0.25">
      <c r="A55" s="12" t="s">
        <v>614</v>
      </c>
      <c r="B55" s="6" t="s">
        <v>284</v>
      </c>
      <c r="C55" s="270"/>
      <c r="D55" s="159"/>
    </row>
    <row r="56" spans="1:4" x14ac:dyDescent="0.25">
      <c r="A56" s="12" t="s">
        <v>613</v>
      </c>
      <c r="B56" s="6" t="s">
        <v>284</v>
      </c>
      <c r="C56" s="270"/>
      <c r="D56" s="159"/>
    </row>
    <row r="57" spans="1:4" x14ac:dyDescent="0.25">
      <c r="A57" s="12" t="s">
        <v>612</v>
      </c>
      <c r="B57" s="6" t="s">
        <v>284</v>
      </c>
      <c r="C57" s="270"/>
      <c r="D57" s="159"/>
    </row>
    <row r="58" spans="1:4" x14ac:dyDescent="0.25">
      <c r="A58" s="12" t="s">
        <v>607</v>
      </c>
      <c r="B58" s="6" t="s">
        <v>284</v>
      </c>
      <c r="C58" s="270"/>
      <c r="D58" s="159"/>
    </row>
    <row r="59" spans="1:4" x14ac:dyDescent="0.25">
      <c r="A59" s="12" t="s">
        <v>608</v>
      </c>
      <c r="B59" s="6" t="s">
        <v>284</v>
      </c>
      <c r="C59" s="270"/>
      <c r="D59" s="159"/>
    </row>
    <row r="60" spans="1:4" x14ac:dyDescent="0.25">
      <c r="A60" s="12" t="s">
        <v>609</v>
      </c>
      <c r="B60" s="6" t="s">
        <v>284</v>
      </c>
      <c r="C60" s="270"/>
      <c r="D60" s="159"/>
    </row>
    <row r="61" spans="1:4" x14ac:dyDescent="0.25">
      <c r="A61" s="12" t="s">
        <v>610</v>
      </c>
      <c r="B61" s="6" t="s">
        <v>284</v>
      </c>
      <c r="C61" s="270"/>
      <c r="D61" s="159"/>
    </row>
    <row r="62" spans="1:4" s="78" customFormat="1" ht="25.5" x14ac:dyDescent="0.25">
      <c r="A62" s="7" t="s">
        <v>532</v>
      </c>
      <c r="B62" s="8" t="s">
        <v>284</v>
      </c>
      <c r="C62" s="335"/>
      <c r="D62" s="160"/>
    </row>
    <row r="63" spans="1:4" x14ac:dyDescent="0.25">
      <c r="A63" s="12" t="s">
        <v>606</v>
      </c>
      <c r="B63" s="6" t="s">
        <v>285</v>
      </c>
      <c r="C63" s="270"/>
      <c r="D63" s="159"/>
    </row>
    <row r="64" spans="1:4" x14ac:dyDescent="0.25">
      <c r="A64" s="12" t="s">
        <v>615</v>
      </c>
      <c r="B64" s="6" t="s">
        <v>285</v>
      </c>
      <c r="C64" s="270"/>
      <c r="D64" s="159"/>
    </row>
    <row r="65" spans="1:4" ht="30" x14ac:dyDescent="0.25">
      <c r="A65" s="12" t="s">
        <v>616</v>
      </c>
      <c r="B65" s="6" t="s">
        <v>285</v>
      </c>
      <c r="C65" s="336"/>
      <c r="D65" s="164"/>
    </row>
    <row r="66" spans="1:4" x14ac:dyDescent="0.25">
      <c r="A66" s="12" t="s">
        <v>614</v>
      </c>
      <c r="B66" s="6" t="s">
        <v>285</v>
      </c>
      <c r="C66" s="336"/>
      <c r="D66" s="164"/>
    </row>
    <row r="67" spans="1:4" x14ac:dyDescent="0.25">
      <c r="A67" s="12" t="s">
        <v>613</v>
      </c>
      <c r="B67" s="6" t="s">
        <v>285</v>
      </c>
      <c r="C67" s="336"/>
      <c r="D67" s="164"/>
    </row>
    <row r="68" spans="1:4" x14ac:dyDescent="0.25">
      <c r="A68" s="12" t="s">
        <v>612</v>
      </c>
      <c r="B68" s="6" t="s">
        <v>285</v>
      </c>
      <c r="C68" s="336"/>
      <c r="D68" s="164"/>
    </row>
    <row r="69" spans="1:4" x14ac:dyDescent="0.25">
      <c r="A69" s="12" t="s">
        <v>607</v>
      </c>
      <c r="B69" s="6" t="s">
        <v>285</v>
      </c>
      <c r="C69" s="336"/>
      <c r="D69" s="164"/>
    </row>
    <row r="70" spans="1:4" x14ac:dyDescent="0.25">
      <c r="A70" s="12" t="s">
        <v>608</v>
      </c>
      <c r="B70" s="6" t="s">
        <v>285</v>
      </c>
      <c r="C70" s="336"/>
      <c r="D70" s="164"/>
    </row>
    <row r="71" spans="1:4" x14ac:dyDescent="0.25">
      <c r="A71" s="12" t="s">
        <v>609</v>
      </c>
      <c r="B71" s="6" t="s">
        <v>285</v>
      </c>
      <c r="C71" s="336"/>
      <c r="D71" s="164"/>
    </row>
    <row r="72" spans="1:4" x14ac:dyDescent="0.25">
      <c r="A72" s="12" t="s">
        <v>610</v>
      </c>
      <c r="B72" s="6" t="s">
        <v>285</v>
      </c>
      <c r="C72" s="336"/>
      <c r="D72" s="164"/>
    </row>
    <row r="73" spans="1:4" s="78" customFormat="1" x14ac:dyDescent="0.25">
      <c r="A73" s="7" t="s">
        <v>479</v>
      </c>
      <c r="B73" s="8" t="s">
        <v>285</v>
      </c>
      <c r="C73" s="335"/>
      <c r="D73" s="163"/>
    </row>
    <row r="74" spans="1:4" x14ac:dyDescent="0.25">
      <c r="A74" s="12" t="s">
        <v>617</v>
      </c>
      <c r="B74" s="5" t="s">
        <v>334</v>
      </c>
      <c r="C74" s="270"/>
      <c r="D74" s="159"/>
    </row>
    <row r="75" spans="1:4" x14ac:dyDescent="0.25">
      <c r="A75" s="12" t="s">
        <v>618</v>
      </c>
      <c r="B75" s="5" t="s">
        <v>334</v>
      </c>
      <c r="C75" s="270"/>
      <c r="D75" s="159"/>
    </row>
    <row r="76" spans="1:4" x14ac:dyDescent="0.25">
      <c r="A76" s="12" t="s">
        <v>626</v>
      </c>
      <c r="B76" s="5" t="s">
        <v>334</v>
      </c>
      <c r="C76" s="270"/>
      <c r="D76" s="159"/>
    </row>
    <row r="77" spans="1:4" x14ac:dyDescent="0.25">
      <c r="A77" s="5" t="s">
        <v>625</v>
      </c>
      <c r="B77" s="5" t="s">
        <v>334</v>
      </c>
      <c r="C77" s="270"/>
      <c r="D77" s="159"/>
    </row>
    <row r="78" spans="1:4" x14ac:dyDescent="0.25">
      <c r="A78" s="5" t="s">
        <v>624</v>
      </c>
      <c r="B78" s="5" t="s">
        <v>334</v>
      </c>
      <c r="C78" s="270"/>
      <c r="D78" s="159"/>
    </row>
    <row r="79" spans="1:4" x14ac:dyDescent="0.25">
      <c r="A79" s="5" t="s">
        <v>623</v>
      </c>
      <c r="B79" s="5" t="s">
        <v>334</v>
      </c>
      <c r="C79" s="270"/>
      <c r="D79" s="159"/>
    </row>
    <row r="80" spans="1:4" x14ac:dyDescent="0.25">
      <c r="A80" s="12" t="s">
        <v>622</v>
      </c>
      <c r="B80" s="5" t="s">
        <v>334</v>
      </c>
      <c r="C80" s="270"/>
      <c r="D80" s="159"/>
    </row>
    <row r="81" spans="1:4" x14ac:dyDescent="0.25">
      <c r="A81" s="12" t="s">
        <v>627</v>
      </c>
      <c r="B81" s="5" t="s">
        <v>334</v>
      </c>
      <c r="C81" s="270"/>
      <c r="D81" s="159"/>
    </row>
    <row r="82" spans="1:4" x14ac:dyDescent="0.25">
      <c r="A82" s="12" t="s">
        <v>619</v>
      </c>
      <c r="B82" s="5" t="s">
        <v>334</v>
      </c>
      <c r="C82" s="270"/>
      <c r="D82" s="159"/>
    </row>
    <row r="83" spans="1:4" x14ac:dyDescent="0.25">
      <c r="A83" s="12" t="s">
        <v>620</v>
      </c>
      <c r="B83" s="5" t="s">
        <v>334</v>
      </c>
      <c r="C83" s="270"/>
      <c r="D83" s="159"/>
    </row>
    <row r="84" spans="1:4" s="78" customFormat="1" ht="25.5" x14ac:dyDescent="0.25">
      <c r="A84" s="7" t="s">
        <v>547</v>
      </c>
      <c r="B84" s="8" t="s">
        <v>334</v>
      </c>
      <c r="C84" s="335"/>
      <c r="D84" s="160"/>
    </row>
    <row r="85" spans="1:4" x14ac:dyDescent="0.25">
      <c r="A85" s="12" t="s">
        <v>617</v>
      </c>
      <c r="B85" s="5" t="s">
        <v>335</v>
      </c>
      <c r="C85" s="270"/>
      <c r="D85" s="159"/>
    </row>
    <row r="86" spans="1:4" x14ac:dyDescent="0.25">
      <c r="A86" s="12" t="s">
        <v>618</v>
      </c>
      <c r="B86" s="5" t="s">
        <v>335</v>
      </c>
      <c r="C86" s="270"/>
      <c r="D86" s="159"/>
    </row>
    <row r="87" spans="1:4" x14ac:dyDescent="0.25">
      <c r="A87" s="12" t="s">
        <v>626</v>
      </c>
      <c r="B87" s="5" t="s">
        <v>335</v>
      </c>
      <c r="C87" s="270"/>
      <c r="D87" s="159"/>
    </row>
    <row r="88" spans="1:4" x14ac:dyDescent="0.25">
      <c r="A88" s="5" t="s">
        <v>625</v>
      </c>
      <c r="B88" s="5" t="s">
        <v>335</v>
      </c>
      <c r="C88" s="270"/>
      <c r="D88" s="159"/>
    </row>
    <row r="89" spans="1:4" x14ac:dyDescent="0.25">
      <c r="A89" s="5" t="s">
        <v>624</v>
      </c>
      <c r="B89" s="5" t="s">
        <v>335</v>
      </c>
      <c r="C89" s="270"/>
      <c r="D89" s="159"/>
    </row>
    <row r="90" spans="1:4" x14ac:dyDescent="0.25">
      <c r="A90" s="5" t="s">
        <v>653</v>
      </c>
      <c r="B90" s="5" t="s">
        <v>335</v>
      </c>
      <c r="C90" s="336"/>
      <c r="D90" s="164"/>
    </row>
    <row r="91" spans="1:4" x14ac:dyDescent="0.25">
      <c r="A91" s="12" t="s">
        <v>622</v>
      </c>
      <c r="B91" s="5" t="s">
        <v>335</v>
      </c>
      <c r="C91" s="336"/>
      <c r="D91" s="164"/>
    </row>
    <row r="92" spans="1:4" x14ac:dyDescent="0.25">
      <c r="A92" s="12" t="s">
        <v>621</v>
      </c>
      <c r="B92" s="5" t="s">
        <v>335</v>
      </c>
      <c r="C92" s="336"/>
      <c r="D92" s="164"/>
    </row>
    <row r="93" spans="1:4" x14ac:dyDescent="0.25">
      <c r="A93" s="12" t="s">
        <v>619</v>
      </c>
      <c r="B93" s="5" t="s">
        <v>335</v>
      </c>
      <c r="C93" s="336"/>
      <c r="D93" s="164"/>
    </row>
    <row r="94" spans="1:4" x14ac:dyDescent="0.25">
      <c r="A94" s="12" t="s">
        <v>620</v>
      </c>
      <c r="B94" s="5" t="s">
        <v>335</v>
      </c>
      <c r="C94" s="336"/>
      <c r="D94" s="164"/>
    </row>
    <row r="95" spans="1:4" s="78" customFormat="1" x14ac:dyDescent="0.25">
      <c r="A95" s="14" t="s">
        <v>548</v>
      </c>
      <c r="B95" s="8" t="s">
        <v>335</v>
      </c>
      <c r="C95" s="335"/>
      <c r="D95" s="163"/>
    </row>
    <row r="96" spans="1:4" x14ac:dyDescent="0.25">
      <c r="A96" s="12" t="s">
        <v>617</v>
      </c>
      <c r="B96" s="5" t="s">
        <v>339</v>
      </c>
      <c r="C96" s="336"/>
      <c r="D96" s="164"/>
    </row>
    <row r="97" spans="1:4" x14ac:dyDescent="0.25">
      <c r="A97" s="12" t="s">
        <v>618</v>
      </c>
      <c r="B97" s="5" t="s">
        <v>339</v>
      </c>
      <c r="C97" s="336"/>
      <c r="D97" s="164"/>
    </row>
    <row r="98" spans="1:4" x14ac:dyDescent="0.25">
      <c r="A98" s="12" t="s">
        <v>626</v>
      </c>
      <c r="B98" s="5" t="s">
        <v>339</v>
      </c>
      <c r="C98" s="270"/>
      <c r="D98" s="159"/>
    </row>
    <row r="99" spans="1:4" x14ac:dyDescent="0.25">
      <c r="A99" s="5" t="s">
        <v>625</v>
      </c>
      <c r="B99" s="5" t="s">
        <v>339</v>
      </c>
      <c r="C99" s="270"/>
      <c r="D99" s="159"/>
    </row>
    <row r="100" spans="1:4" x14ac:dyDescent="0.25">
      <c r="A100" s="5" t="s">
        <v>624</v>
      </c>
      <c r="B100" s="5" t="s">
        <v>339</v>
      </c>
      <c r="C100" s="270"/>
      <c r="D100" s="159"/>
    </row>
    <row r="101" spans="1:4" x14ac:dyDescent="0.25">
      <c r="A101" s="5" t="s">
        <v>623</v>
      </c>
      <c r="B101" s="5" t="s">
        <v>339</v>
      </c>
      <c r="C101" s="270"/>
      <c r="D101" s="159"/>
    </row>
    <row r="102" spans="1:4" x14ac:dyDescent="0.25">
      <c r="A102" s="12" t="s">
        <v>622</v>
      </c>
      <c r="B102" s="5" t="s">
        <v>339</v>
      </c>
      <c r="C102" s="270"/>
      <c r="D102" s="159"/>
    </row>
    <row r="103" spans="1:4" x14ac:dyDescent="0.25">
      <c r="A103" s="12" t="s">
        <v>627</v>
      </c>
      <c r="B103" s="5" t="s">
        <v>339</v>
      </c>
      <c r="C103" s="270"/>
      <c r="D103" s="159"/>
    </row>
    <row r="104" spans="1:4" x14ac:dyDescent="0.25">
      <c r="A104" s="12" t="s">
        <v>619</v>
      </c>
      <c r="B104" s="5" t="s">
        <v>339</v>
      </c>
      <c r="C104" s="270"/>
      <c r="D104" s="159"/>
    </row>
    <row r="105" spans="1:4" x14ac:dyDescent="0.25">
      <c r="A105" s="12" t="s">
        <v>620</v>
      </c>
      <c r="B105" s="5" t="s">
        <v>339</v>
      </c>
      <c r="C105" s="270"/>
      <c r="D105" s="159"/>
    </row>
    <row r="106" spans="1:4" s="78" customFormat="1" ht="25.5" x14ac:dyDescent="0.25">
      <c r="A106" s="7" t="s">
        <v>549</v>
      </c>
      <c r="B106" s="8" t="s">
        <v>339</v>
      </c>
      <c r="C106" s="335"/>
      <c r="D106" s="160"/>
    </row>
    <row r="107" spans="1:4" x14ac:dyDescent="0.25">
      <c r="A107" s="12" t="s">
        <v>617</v>
      </c>
      <c r="B107" s="5" t="s">
        <v>340</v>
      </c>
      <c r="C107" s="270"/>
      <c r="D107" s="159"/>
    </row>
    <row r="108" spans="1:4" x14ac:dyDescent="0.25">
      <c r="A108" s="12" t="s">
        <v>618</v>
      </c>
      <c r="B108" s="5" t="s">
        <v>340</v>
      </c>
      <c r="C108" s="270"/>
      <c r="D108" s="159"/>
    </row>
    <row r="109" spans="1:4" x14ac:dyDescent="0.25">
      <c r="A109" s="12" t="s">
        <v>626</v>
      </c>
      <c r="B109" s="5" t="s">
        <v>340</v>
      </c>
      <c r="C109" s="270"/>
      <c r="D109" s="159"/>
    </row>
    <row r="110" spans="1:4" x14ac:dyDescent="0.25">
      <c r="A110" s="5" t="s">
        <v>625</v>
      </c>
      <c r="B110" s="5" t="s">
        <v>340</v>
      </c>
      <c r="C110" s="270"/>
      <c r="D110" s="159"/>
    </row>
    <row r="111" spans="1:4" x14ac:dyDescent="0.25">
      <c r="A111" s="5" t="s">
        <v>624</v>
      </c>
      <c r="B111" s="5" t="s">
        <v>340</v>
      </c>
      <c r="C111" s="270"/>
      <c r="D111" s="159"/>
    </row>
    <row r="112" spans="1:4" x14ac:dyDescent="0.25">
      <c r="A112" s="5" t="s">
        <v>623</v>
      </c>
      <c r="B112" s="5" t="s">
        <v>340</v>
      </c>
      <c r="C112" s="270"/>
      <c r="D112" s="159"/>
    </row>
    <row r="113" spans="1:4" x14ac:dyDescent="0.25">
      <c r="A113" s="12" t="s">
        <v>622</v>
      </c>
      <c r="B113" s="5" t="s">
        <v>340</v>
      </c>
      <c r="C113" s="270"/>
      <c r="D113" s="159"/>
    </row>
    <row r="114" spans="1:4" x14ac:dyDescent="0.25">
      <c r="A114" s="12" t="s">
        <v>621</v>
      </c>
      <c r="B114" s="5" t="s">
        <v>340</v>
      </c>
      <c r="C114" s="270"/>
      <c r="D114" s="159"/>
    </row>
    <row r="115" spans="1:4" x14ac:dyDescent="0.25">
      <c r="A115" s="12" t="s">
        <v>619</v>
      </c>
      <c r="B115" s="5" t="s">
        <v>340</v>
      </c>
      <c r="C115" s="270"/>
      <c r="D115" s="159"/>
    </row>
    <row r="116" spans="1:4" x14ac:dyDescent="0.25">
      <c r="A116" s="12" t="s">
        <v>620</v>
      </c>
      <c r="B116" s="5" t="s">
        <v>340</v>
      </c>
      <c r="C116" s="270"/>
      <c r="D116" s="159"/>
    </row>
    <row r="117" spans="1:4" s="78" customFormat="1" x14ac:dyDescent="0.25">
      <c r="A117" s="14" t="s">
        <v>550</v>
      </c>
      <c r="B117" s="8" t="s">
        <v>340</v>
      </c>
      <c r="C117" s="335"/>
      <c r="D117" s="160"/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40"/>
  <sheetViews>
    <sheetView zoomScaleNormal="100" zoomScaleSheetLayoutView="85"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365" t="s">
        <v>717</v>
      </c>
      <c r="B1" s="365"/>
      <c r="C1" s="365"/>
    </row>
    <row r="3" spans="1:3" ht="28.5" customHeight="1" x14ac:dyDescent="0.25">
      <c r="A3" s="353" t="s">
        <v>695</v>
      </c>
      <c r="B3" s="364"/>
      <c r="C3" s="364"/>
    </row>
    <row r="4" spans="1:3" ht="26.25" customHeight="1" x14ac:dyDescent="0.25">
      <c r="A4" s="369" t="s">
        <v>681</v>
      </c>
      <c r="B4" s="369"/>
      <c r="C4" s="369"/>
    </row>
    <row r="5" spans="1:3" ht="18.75" customHeight="1" x14ac:dyDescent="0.3">
      <c r="A5" s="62"/>
      <c r="B5" s="65"/>
      <c r="C5" s="65"/>
    </row>
    <row r="6" spans="1:3" ht="23.25" customHeight="1" thickBot="1" x14ac:dyDescent="0.3">
      <c r="A6" s="297" t="s">
        <v>1</v>
      </c>
    </row>
    <row r="7" spans="1:3" ht="26.25" thickBot="1" x14ac:dyDescent="0.3">
      <c r="A7" s="306" t="s">
        <v>634</v>
      </c>
      <c r="B7" s="236" t="s">
        <v>80</v>
      </c>
      <c r="C7" s="307" t="s">
        <v>24</v>
      </c>
    </row>
    <row r="8" spans="1:3" x14ac:dyDescent="0.25">
      <c r="A8" s="308" t="s">
        <v>388</v>
      </c>
      <c r="B8" s="261" t="s">
        <v>159</v>
      </c>
      <c r="C8" s="278"/>
    </row>
    <row r="9" spans="1:3" x14ac:dyDescent="0.25">
      <c r="A9" s="11" t="s">
        <v>389</v>
      </c>
      <c r="B9" s="6" t="s">
        <v>159</v>
      </c>
      <c r="C9" s="24"/>
    </row>
    <row r="10" spans="1:3" x14ac:dyDescent="0.25">
      <c r="A10" s="11" t="s">
        <v>390</v>
      </c>
      <c r="B10" s="6" t="s">
        <v>159</v>
      </c>
      <c r="C10" s="24"/>
    </row>
    <row r="11" spans="1:3" x14ac:dyDescent="0.25">
      <c r="A11" s="11" t="s">
        <v>391</v>
      </c>
      <c r="B11" s="6" t="s">
        <v>159</v>
      </c>
      <c r="C11" s="24"/>
    </row>
    <row r="12" spans="1:3" x14ac:dyDescent="0.25">
      <c r="A12" s="12" t="s">
        <v>392</v>
      </c>
      <c r="B12" s="6" t="s">
        <v>159</v>
      </c>
      <c r="C12" s="24"/>
    </row>
    <row r="13" spans="1:3" x14ac:dyDescent="0.25">
      <c r="A13" s="12" t="s">
        <v>393</v>
      </c>
      <c r="B13" s="6" t="s">
        <v>159</v>
      </c>
      <c r="C13" s="24"/>
    </row>
    <row r="14" spans="1:3" s="78" customFormat="1" x14ac:dyDescent="0.25">
      <c r="A14" s="14" t="s">
        <v>30</v>
      </c>
      <c r="B14" s="13" t="s">
        <v>159</v>
      </c>
      <c r="C14" s="83"/>
    </row>
    <row r="15" spans="1:3" x14ac:dyDescent="0.25">
      <c r="A15" s="11" t="s">
        <v>394</v>
      </c>
      <c r="B15" s="6" t="s">
        <v>160</v>
      </c>
      <c r="C15" s="24"/>
    </row>
    <row r="16" spans="1:3" s="78" customFormat="1" x14ac:dyDescent="0.25">
      <c r="A16" s="15" t="s">
        <v>29</v>
      </c>
      <c r="B16" s="13" t="s">
        <v>160</v>
      </c>
      <c r="C16" s="83"/>
    </row>
    <row r="17" spans="1:3" x14ac:dyDescent="0.25">
      <c r="A17" s="11" t="s">
        <v>395</v>
      </c>
      <c r="B17" s="6" t="s">
        <v>161</v>
      </c>
      <c r="C17" s="24"/>
    </row>
    <row r="18" spans="1:3" x14ac:dyDescent="0.25">
      <c r="A18" s="11" t="s">
        <v>396</v>
      </c>
      <c r="B18" s="6" t="s">
        <v>161</v>
      </c>
      <c r="C18" s="24"/>
    </row>
    <row r="19" spans="1:3" x14ac:dyDescent="0.25">
      <c r="A19" s="12" t="s">
        <v>397</v>
      </c>
      <c r="B19" s="6" t="s">
        <v>161</v>
      </c>
      <c r="C19" s="24"/>
    </row>
    <row r="20" spans="1:3" x14ac:dyDescent="0.25">
      <c r="A20" s="12" t="s">
        <v>398</v>
      </c>
      <c r="B20" s="6" t="s">
        <v>161</v>
      </c>
      <c r="C20" s="24"/>
    </row>
    <row r="21" spans="1:3" x14ac:dyDescent="0.25">
      <c r="A21" s="12" t="s">
        <v>399</v>
      </c>
      <c r="B21" s="6" t="s">
        <v>161</v>
      </c>
      <c r="C21" s="24"/>
    </row>
    <row r="22" spans="1:3" ht="30" x14ac:dyDescent="0.25">
      <c r="A22" s="16" t="s">
        <v>400</v>
      </c>
      <c r="B22" s="6" t="s">
        <v>161</v>
      </c>
      <c r="C22" s="24"/>
    </row>
    <row r="23" spans="1:3" s="78" customFormat="1" x14ac:dyDescent="0.25">
      <c r="A23" s="10" t="s">
        <v>28</v>
      </c>
      <c r="B23" s="13" t="s">
        <v>161</v>
      </c>
      <c r="C23" s="83"/>
    </row>
    <row r="24" spans="1:3" x14ac:dyDescent="0.25">
      <c r="A24" s="11" t="s">
        <v>401</v>
      </c>
      <c r="B24" s="6" t="s">
        <v>162</v>
      </c>
      <c r="C24" s="24"/>
    </row>
    <row r="25" spans="1:3" x14ac:dyDescent="0.25">
      <c r="A25" s="11" t="s">
        <v>402</v>
      </c>
      <c r="B25" s="6" t="s">
        <v>162</v>
      </c>
      <c r="C25" s="114"/>
    </row>
    <row r="26" spans="1:3" s="78" customFormat="1" x14ac:dyDescent="0.25">
      <c r="A26" s="10" t="s">
        <v>27</v>
      </c>
      <c r="B26" s="8" t="s">
        <v>162</v>
      </c>
      <c r="C26" s="83">
        <f>SUM(C24:C25)</f>
        <v>0</v>
      </c>
    </row>
    <row r="27" spans="1:3" x14ac:dyDescent="0.25">
      <c r="A27" s="11" t="s">
        <v>403</v>
      </c>
      <c r="B27" s="6" t="s">
        <v>163</v>
      </c>
      <c r="C27" s="24"/>
    </row>
    <row r="28" spans="1:3" x14ac:dyDescent="0.25">
      <c r="A28" s="11" t="s">
        <v>404</v>
      </c>
      <c r="B28" s="6" t="s">
        <v>163</v>
      </c>
      <c r="C28" s="24"/>
    </row>
    <row r="29" spans="1:3" x14ac:dyDescent="0.25">
      <c r="A29" s="12" t="s">
        <v>405</v>
      </c>
      <c r="B29" s="6" t="s">
        <v>163</v>
      </c>
      <c r="C29" s="24"/>
    </row>
    <row r="30" spans="1:3" x14ac:dyDescent="0.25">
      <c r="A30" s="12" t="s">
        <v>406</v>
      </c>
      <c r="B30" s="6" t="s">
        <v>163</v>
      </c>
      <c r="C30" s="24"/>
    </row>
    <row r="31" spans="1:3" x14ac:dyDescent="0.25">
      <c r="A31" s="12" t="s">
        <v>407</v>
      </c>
      <c r="B31" s="6" t="s">
        <v>163</v>
      </c>
      <c r="C31" s="99"/>
    </row>
    <row r="32" spans="1:3" x14ac:dyDescent="0.25">
      <c r="A32" s="12" t="s">
        <v>408</v>
      </c>
      <c r="B32" s="6" t="s">
        <v>163</v>
      </c>
      <c r="C32" s="24"/>
    </row>
    <row r="33" spans="1:3" x14ac:dyDescent="0.25">
      <c r="A33" s="12" t="s">
        <v>654</v>
      </c>
      <c r="B33" s="6" t="s">
        <v>163</v>
      </c>
      <c r="C33" s="272">
        <v>5359000</v>
      </c>
    </row>
    <row r="34" spans="1:3" x14ac:dyDescent="0.25">
      <c r="A34" s="12" t="s">
        <v>409</v>
      </c>
      <c r="B34" s="6" t="s">
        <v>163</v>
      </c>
      <c r="C34" s="24"/>
    </row>
    <row r="35" spans="1:3" x14ac:dyDescent="0.25">
      <c r="A35" s="12" t="s">
        <v>410</v>
      </c>
      <c r="B35" s="6" t="s">
        <v>163</v>
      </c>
      <c r="C35" s="24"/>
    </row>
    <row r="36" spans="1:3" x14ac:dyDescent="0.25">
      <c r="A36" s="12" t="s">
        <v>411</v>
      </c>
      <c r="B36" s="6" t="s">
        <v>163</v>
      </c>
      <c r="C36" s="24"/>
    </row>
    <row r="37" spans="1:3" ht="30" x14ac:dyDescent="0.25">
      <c r="A37" s="12" t="s">
        <v>412</v>
      </c>
      <c r="B37" s="6" t="s">
        <v>163</v>
      </c>
      <c r="C37" s="24"/>
    </row>
    <row r="38" spans="1:3" ht="30" x14ac:dyDescent="0.25">
      <c r="A38" s="12" t="s">
        <v>413</v>
      </c>
      <c r="B38" s="6" t="s">
        <v>163</v>
      </c>
      <c r="C38" s="24"/>
    </row>
    <row r="39" spans="1:3" s="78" customFormat="1" x14ac:dyDescent="0.25">
      <c r="A39" s="10" t="s">
        <v>414</v>
      </c>
      <c r="B39" s="13" t="s">
        <v>163</v>
      </c>
      <c r="C39" s="273">
        <f>SUM(C27:C38)</f>
        <v>5359000</v>
      </c>
    </row>
    <row r="40" spans="1:3" s="78" customFormat="1" ht="15.75" x14ac:dyDescent="0.25">
      <c r="A40" s="17" t="s">
        <v>415</v>
      </c>
      <c r="B40" s="9" t="s">
        <v>164</v>
      </c>
      <c r="C40" s="274">
        <f>SUM(C39,C26)</f>
        <v>5359000</v>
      </c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4"/>
  <sheetViews>
    <sheetView zoomScaleNormal="100" zoomScaleSheetLayoutView="85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365" t="s">
        <v>718</v>
      </c>
      <c r="B1" s="365"/>
      <c r="C1" s="365"/>
    </row>
    <row r="3" spans="1:3" ht="24" customHeight="1" x14ac:dyDescent="0.25">
      <c r="A3" s="353" t="s">
        <v>695</v>
      </c>
      <c r="B3" s="354"/>
      <c r="C3" s="354"/>
    </row>
    <row r="4" spans="1:3" ht="26.25" customHeight="1" x14ac:dyDescent="0.25">
      <c r="A4" s="369" t="s">
        <v>682</v>
      </c>
      <c r="B4" s="354"/>
      <c r="C4" s="354"/>
    </row>
    <row r="5" spans="1:3" ht="15.75" thickBot="1" x14ac:dyDescent="0.3"/>
    <row r="6" spans="1:3" ht="26.25" thickBot="1" x14ac:dyDescent="0.3">
      <c r="A6" s="306" t="s">
        <v>634</v>
      </c>
      <c r="B6" s="236" t="s">
        <v>80</v>
      </c>
      <c r="C6" s="307" t="s">
        <v>24</v>
      </c>
    </row>
    <row r="7" spans="1:3" x14ac:dyDescent="0.25">
      <c r="A7" s="309" t="s">
        <v>533</v>
      </c>
      <c r="B7" s="309" t="s">
        <v>292</v>
      </c>
      <c r="C7" s="278"/>
    </row>
    <row r="8" spans="1:3" x14ac:dyDescent="0.25">
      <c r="A8" s="5" t="s">
        <v>534</v>
      </c>
      <c r="B8" s="5" t="s">
        <v>292</v>
      </c>
      <c r="C8" s="24"/>
    </row>
    <row r="9" spans="1:3" x14ac:dyDescent="0.25">
      <c r="A9" s="5" t="s">
        <v>535</v>
      </c>
      <c r="B9" s="5" t="s">
        <v>292</v>
      </c>
      <c r="C9" s="275">
        <v>1100000</v>
      </c>
    </row>
    <row r="10" spans="1:3" x14ac:dyDescent="0.25">
      <c r="A10" s="5" t="s">
        <v>536</v>
      </c>
      <c r="B10" s="5" t="s">
        <v>292</v>
      </c>
      <c r="C10" s="272"/>
    </row>
    <row r="11" spans="1:3" s="78" customFormat="1" x14ac:dyDescent="0.25">
      <c r="A11" s="7" t="s">
        <v>484</v>
      </c>
      <c r="B11" s="8" t="s">
        <v>292</v>
      </c>
      <c r="C11" s="274">
        <f>SUM(C7:C10)</f>
        <v>1100000</v>
      </c>
    </row>
    <row r="12" spans="1:3" x14ac:dyDescent="0.25">
      <c r="A12" s="5" t="s">
        <v>485</v>
      </c>
      <c r="B12" s="6" t="s">
        <v>293</v>
      </c>
      <c r="C12" s="272">
        <v>4000000</v>
      </c>
    </row>
    <row r="13" spans="1:3" ht="27" x14ac:dyDescent="0.25">
      <c r="A13" s="38" t="s">
        <v>294</v>
      </c>
      <c r="B13" s="38" t="s">
        <v>293</v>
      </c>
      <c r="C13" s="276">
        <v>4000000</v>
      </c>
    </row>
    <row r="14" spans="1:3" ht="27" x14ac:dyDescent="0.25">
      <c r="A14" s="38" t="s">
        <v>295</v>
      </c>
      <c r="B14" s="38" t="s">
        <v>293</v>
      </c>
      <c r="C14" s="24"/>
    </row>
    <row r="15" spans="1:3" x14ac:dyDescent="0.25">
      <c r="A15" s="5" t="s">
        <v>487</v>
      </c>
      <c r="B15" s="6" t="s">
        <v>299</v>
      </c>
      <c r="C15" s="24">
        <v>0</v>
      </c>
    </row>
    <row r="16" spans="1:3" ht="27" x14ac:dyDescent="0.25">
      <c r="A16" s="38" t="s">
        <v>300</v>
      </c>
      <c r="B16" s="38" t="s">
        <v>299</v>
      </c>
      <c r="C16" s="24"/>
    </row>
    <row r="17" spans="1:3" ht="27" x14ac:dyDescent="0.25">
      <c r="A17" s="38" t="s">
        <v>301</v>
      </c>
      <c r="B17" s="38" t="s">
        <v>299</v>
      </c>
      <c r="C17" s="114">
        <v>0</v>
      </c>
    </row>
    <row r="18" spans="1:3" x14ac:dyDescent="0.25">
      <c r="A18" s="38" t="s">
        <v>302</v>
      </c>
      <c r="B18" s="38" t="s">
        <v>299</v>
      </c>
      <c r="C18" s="24"/>
    </row>
    <row r="19" spans="1:3" x14ac:dyDescent="0.25">
      <c r="A19" s="38" t="s">
        <v>303</v>
      </c>
      <c r="B19" s="38" t="s">
        <v>299</v>
      </c>
      <c r="C19" s="24"/>
    </row>
    <row r="20" spans="1:3" x14ac:dyDescent="0.25">
      <c r="A20" s="5" t="s">
        <v>537</v>
      </c>
      <c r="B20" s="6" t="s">
        <v>304</v>
      </c>
      <c r="C20" s="24"/>
    </row>
    <row r="21" spans="1:3" x14ac:dyDescent="0.25">
      <c r="A21" s="38" t="s">
        <v>305</v>
      </c>
      <c r="B21" s="38" t="s">
        <v>304</v>
      </c>
      <c r="C21" s="24"/>
    </row>
    <row r="22" spans="1:3" x14ac:dyDescent="0.25">
      <c r="A22" s="38" t="s">
        <v>306</v>
      </c>
      <c r="B22" s="38" t="s">
        <v>304</v>
      </c>
      <c r="C22" s="24"/>
    </row>
    <row r="23" spans="1:3" s="78" customFormat="1" x14ac:dyDescent="0.25">
      <c r="A23" s="7" t="s">
        <v>516</v>
      </c>
      <c r="B23" s="8" t="s">
        <v>307</v>
      </c>
      <c r="C23" s="274">
        <f>C12+C20+C15</f>
        <v>4000000</v>
      </c>
    </row>
    <row r="24" spans="1:3" x14ac:dyDescent="0.25">
      <c r="A24" s="5" t="s">
        <v>538</v>
      </c>
      <c r="B24" s="5" t="s">
        <v>308</v>
      </c>
      <c r="C24" s="24"/>
    </row>
    <row r="25" spans="1:3" x14ac:dyDescent="0.25">
      <c r="A25" s="5" t="s">
        <v>539</v>
      </c>
      <c r="B25" s="5" t="s">
        <v>308</v>
      </c>
      <c r="C25" s="24"/>
    </row>
    <row r="26" spans="1:3" x14ac:dyDescent="0.25">
      <c r="A26" s="5" t="s">
        <v>540</v>
      </c>
      <c r="B26" s="5" t="s">
        <v>308</v>
      </c>
      <c r="C26" s="24"/>
    </row>
    <row r="27" spans="1:3" x14ac:dyDescent="0.25">
      <c r="A27" s="5" t="s">
        <v>541</v>
      </c>
      <c r="B27" s="5" t="s">
        <v>308</v>
      </c>
      <c r="C27" s="24"/>
    </row>
    <row r="28" spans="1:3" x14ac:dyDescent="0.25">
      <c r="A28" s="5" t="s">
        <v>542</v>
      </c>
      <c r="B28" s="5" t="s">
        <v>308</v>
      </c>
      <c r="C28" s="24"/>
    </row>
    <row r="29" spans="1:3" x14ac:dyDescent="0.25">
      <c r="A29" s="5" t="s">
        <v>543</v>
      </c>
      <c r="B29" s="5" t="s">
        <v>308</v>
      </c>
      <c r="C29" s="24"/>
    </row>
    <row r="30" spans="1:3" x14ac:dyDescent="0.25">
      <c r="A30" s="5" t="s">
        <v>544</v>
      </c>
      <c r="B30" s="5" t="s">
        <v>308</v>
      </c>
      <c r="C30" s="24"/>
    </row>
    <row r="31" spans="1:3" x14ac:dyDescent="0.25">
      <c r="A31" s="5" t="s">
        <v>545</v>
      </c>
      <c r="B31" s="5" t="s">
        <v>308</v>
      </c>
      <c r="C31" s="24"/>
    </row>
    <row r="32" spans="1:3" ht="45" x14ac:dyDescent="0.25">
      <c r="A32" s="5" t="s">
        <v>546</v>
      </c>
      <c r="B32" s="5" t="s">
        <v>308</v>
      </c>
      <c r="C32" s="24"/>
    </row>
    <row r="33" spans="1:3" x14ac:dyDescent="0.25">
      <c r="A33" s="5" t="s">
        <v>652</v>
      </c>
      <c r="B33" s="5" t="s">
        <v>308</v>
      </c>
      <c r="C33" s="275">
        <v>270000</v>
      </c>
    </row>
    <row r="34" spans="1:3" s="78" customFormat="1" x14ac:dyDescent="0.25">
      <c r="A34" s="7" t="s">
        <v>489</v>
      </c>
      <c r="B34" s="8" t="s">
        <v>308</v>
      </c>
      <c r="C34" s="273">
        <f>SUM(C24:C33)</f>
        <v>270000</v>
      </c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13"/>
  <sheetViews>
    <sheetView workbookViewId="0">
      <selection activeCell="C1" sqref="C1:G1"/>
    </sheetView>
  </sheetViews>
  <sheetFormatPr defaultRowHeight="15" x14ac:dyDescent="0.25"/>
  <cols>
    <col min="1" max="1" width="2.5703125" bestFit="1" customWidth="1"/>
    <col min="2" max="2" width="75.5703125" bestFit="1" customWidth="1"/>
    <col min="3" max="3" width="16.5703125" customWidth="1"/>
    <col min="4" max="4" width="19.42578125" customWidth="1"/>
    <col min="5" max="5" width="14.28515625" bestFit="1" customWidth="1"/>
  </cols>
  <sheetData>
    <row r="1" spans="1:7" x14ac:dyDescent="0.25">
      <c r="A1" s="174"/>
      <c r="B1" s="174"/>
      <c r="C1" s="377" t="s">
        <v>719</v>
      </c>
      <c r="D1" s="377"/>
      <c r="E1" s="377"/>
      <c r="F1" s="377"/>
      <c r="G1" s="377"/>
    </row>
    <row r="2" spans="1:7" x14ac:dyDescent="0.25">
      <c r="A2" s="376" t="s">
        <v>695</v>
      </c>
      <c r="B2" s="376"/>
      <c r="C2" s="376"/>
      <c r="D2" s="376"/>
      <c r="E2" s="174"/>
    </row>
    <row r="3" spans="1:7" x14ac:dyDescent="0.25">
      <c r="A3" s="174"/>
      <c r="B3" s="174" t="s">
        <v>693</v>
      </c>
      <c r="C3" s="174"/>
      <c r="D3" s="174"/>
      <c r="E3" s="174"/>
    </row>
    <row r="4" spans="1:7" ht="15.75" thickBot="1" x14ac:dyDescent="0.3">
      <c r="A4" s="174"/>
      <c r="B4" s="174"/>
      <c r="C4" s="174"/>
      <c r="D4" s="174"/>
      <c r="E4" s="174"/>
    </row>
    <row r="5" spans="1:7" ht="15.75" thickBot="1" x14ac:dyDescent="0.3">
      <c r="A5" s="174"/>
      <c r="B5" s="313" t="s">
        <v>1</v>
      </c>
      <c r="C5" s="174"/>
      <c r="D5" s="174"/>
      <c r="E5" s="174"/>
    </row>
    <row r="6" spans="1:7" ht="15.75" thickBot="1" x14ac:dyDescent="0.3">
      <c r="A6" s="174"/>
      <c r="B6" s="310" t="s">
        <v>685</v>
      </c>
      <c r="C6" s="311" t="s">
        <v>686</v>
      </c>
      <c r="D6" s="311" t="s">
        <v>687</v>
      </c>
      <c r="E6" s="312" t="s">
        <v>688</v>
      </c>
    </row>
    <row r="7" spans="1:7" ht="15.75" thickBot="1" x14ac:dyDescent="0.3">
      <c r="A7" s="174"/>
      <c r="B7" s="316" t="s">
        <v>634</v>
      </c>
      <c r="C7" s="317" t="s">
        <v>689</v>
      </c>
      <c r="D7" s="317" t="s">
        <v>690</v>
      </c>
      <c r="E7" s="318" t="s">
        <v>22</v>
      </c>
    </row>
    <row r="8" spans="1:7" x14ac:dyDescent="0.25">
      <c r="A8" s="174"/>
      <c r="B8" s="319" t="s">
        <v>691</v>
      </c>
      <c r="C8" s="314" t="s">
        <v>238</v>
      </c>
      <c r="D8" s="315">
        <v>22453000</v>
      </c>
      <c r="E8" s="320">
        <f>SUM(D8)</f>
        <v>22453000</v>
      </c>
    </row>
    <row r="9" spans="1:7" x14ac:dyDescent="0.25">
      <c r="A9" s="174"/>
      <c r="B9" s="321" t="s">
        <v>692</v>
      </c>
      <c r="C9" s="175" t="s">
        <v>238</v>
      </c>
      <c r="D9" s="175"/>
      <c r="E9" s="322">
        <v>0</v>
      </c>
    </row>
    <row r="10" spans="1:7" ht="15.75" thickBot="1" x14ac:dyDescent="0.3">
      <c r="A10" s="174"/>
      <c r="B10" s="323" t="s">
        <v>23</v>
      </c>
      <c r="C10" s="324"/>
      <c r="D10" s="325">
        <f>SUM(D8:D9)</f>
        <v>22453000</v>
      </c>
      <c r="E10" s="326">
        <f>SUM(E8:E9)</f>
        <v>22453000</v>
      </c>
    </row>
    <row r="11" spans="1:7" x14ac:dyDescent="0.25">
      <c r="A11" s="174"/>
      <c r="B11" s="174"/>
      <c r="C11" s="174"/>
      <c r="D11" s="174"/>
      <c r="E11" s="174"/>
    </row>
    <row r="12" spans="1:7" x14ac:dyDescent="0.25">
      <c r="A12" s="174"/>
      <c r="B12" s="174"/>
      <c r="C12" s="174"/>
      <c r="D12" s="174"/>
      <c r="E12" s="174"/>
    </row>
    <row r="13" spans="1:7" x14ac:dyDescent="0.25">
      <c r="A13" s="174"/>
      <c r="B13" s="174"/>
      <c r="C13" s="174"/>
      <c r="D13" s="174"/>
      <c r="E13" s="174"/>
    </row>
  </sheetData>
  <mergeCells count="2">
    <mergeCell ref="A2:D2"/>
    <mergeCell ref="C1:G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9"/>
  <sheetViews>
    <sheetView zoomScaleNormal="100" zoomScaleSheetLayoutView="100" workbookViewId="0">
      <selection activeCell="C1" sqref="C1:F1"/>
    </sheetView>
  </sheetViews>
  <sheetFormatPr defaultRowHeight="15" x14ac:dyDescent="0.25"/>
  <cols>
    <col min="1" max="1" width="76.42578125" customWidth="1"/>
    <col min="2" max="2" width="9.140625" style="23"/>
    <col min="3" max="3" width="17.140625" style="23" customWidth="1"/>
    <col min="4" max="4" width="20.140625" style="23" customWidth="1"/>
    <col min="5" max="5" width="18.85546875" style="23" customWidth="1"/>
    <col min="6" max="6" width="15.5703125" style="23" customWidth="1"/>
    <col min="7" max="7" width="14.140625" bestFit="1" customWidth="1"/>
    <col min="10" max="10" width="14.140625" bestFit="1" customWidth="1"/>
    <col min="228" max="228" width="105.140625" customWidth="1"/>
    <col min="230" max="230" width="17.140625" customWidth="1"/>
    <col min="231" max="231" width="20.140625" customWidth="1"/>
    <col min="232" max="232" width="18.85546875" customWidth="1"/>
    <col min="233" max="233" width="15.5703125" customWidth="1"/>
  </cols>
  <sheetData>
    <row r="1" spans="1:10" x14ac:dyDescent="0.25">
      <c r="A1" s="202"/>
      <c r="B1" s="203"/>
      <c r="C1" s="343" t="s">
        <v>702</v>
      </c>
      <c r="D1" s="343"/>
      <c r="E1" s="343"/>
      <c r="F1" s="344"/>
    </row>
    <row r="2" spans="1:10" x14ac:dyDescent="0.25">
      <c r="A2" s="204"/>
      <c r="B2" s="24"/>
      <c r="C2" s="24"/>
      <c r="D2" s="24"/>
      <c r="E2" s="24"/>
      <c r="F2" s="205"/>
    </row>
    <row r="3" spans="1:10" ht="21" customHeight="1" x14ac:dyDescent="0.25">
      <c r="A3" s="348" t="s">
        <v>695</v>
      </c>
      <c r="B3" s="349"/>
      <c r="C3" s="349"/>
      <c r="D3" s="349"/>
      <c r="E3" s="349"/>
      <c r="F3" s="350"/>
    </row>
    <row r="4" spans="1:10" ht="18.75" customHeight="1" x14ac:dyDescent="0.25">
      <c r="A4" s="351" t="s">
        <v>672</v>
      </c>
      <c r="B4" s="349"/>
      <c r="C4" s="349"/>
      <c r="D4" s="349"/>
      <c r="E4" s="349"/>
      <c r="F4" s="350"/>
    </row>
    <row r="5" spans="1:10" ht="18.75" thickBot="1" x14ac:dyDescent="0.3">
      <c r="A5" s="239"/>
      <c r="B5" s="230"/>
      <c r="C5" s="230"/>
      <c r="D5" s="230"/>
      <c r="E5" s="230"/>
      <c r="F5" s="240"/>
    </row>
    <row r="6" spans="1:10" ht="15.75" thickBot="1" x14ac:dyDescent="0.3">
      <c r="A6" s="241" t="s">
        <v>664</v>
      </c>
      <c r="B6" s="242"/>
      <c r="C6" s="346" t="s">
        <v>649</v>
      </c>
      <c r="D6" s="346"/>
      <c r="E6" s="346"/>
      <c r="F6" s="347"/>
      <c r="G6" s="345"/>
      <c r="H6" s="345"/>
      <c r="I6" s="345"/>
      <c r="J6" s="345"/>
    </row>
    <row r="7" spans="1:10" ht="27.75" thickBot="1" x14ac:dyDescent="0.35">
      <c r="A7" s="235" t="s">
        <v>79</v>
      </c>
      <c r="B7" s="236" t="s">
        <v>80</v>
      </c>
      <c r="C7" s="237" t="s">
        <v>583</v>
      </c>
      <c r="D7" s="237" t="s">
        <v>584</v>
      </c>
      <c r="E7" s="237" t="s">
        <v>38</v>
      </c>
      <c r="F7" s="238" t="s">
        <v>22</v>
      </c>
      <c r="G7" s="137"/>
      <c r="H7" s="137"/>
      <c r="I7" s="137"/>
      <c r="J7" s="138"/>
    </row>
    <row r="8" spans="1:10" x14ac:dyDescent="0.25">
      <c r="A8" s="231" t="s">
        <v>81</v>
      </c>
      <c r="B8" s="232" t="s">
        <v>82</v>
      </c>
      <c r="C8" s="233">
        <v>2750000</v>
      </c>
      <c r="D8" s="233">
        <v>0</v>
      </c>
      <c r="E8" s="233">
        <v>0</v>
      </c>
      <c r="F8" s="234">
        <f>SUM(C8:E8)</f>
        <v>2750000</v>
      </c>
      <c r="G8" s="142"/>
      <c r="H8" s="142"/>
      <c r="I8" s="142"/>
      <c r="J8" s="143"/>
    </row>
    <row r="9" spans="1:10" x14ac:dyDescent="0.25">
      <c r="A9" s="206" t="s">
        <v>83</v>
      </c>
      <c r="B9" s="25" t="s">
        <v>84</v>
      </c>
      <c r="C9" s="101"/>
      <c r="D9" s="101">
        <v>0</v>
      </c>
      <c r="E9" s="101">
        <v>0</v>
      </c>
      <c r="F9" s="192">
        <f t="shared" ref="F9:F72" si="0">SUM(C9:E9)</f>
        <v>0</v>
      </c>
      <c r="G9" s="140"/>
      <c r="H9" s="140"/>
      <c r="I9" s="140"/>
      <c r="J9" s="144"/>
    </row>
    <row r="10" spans="1:10" x14ac:dyDescent="0.25">
      <c r="A10" s="206" t="s">
        <v>85</v>
      </c>
      <c r="B10" s="25" t="s">
        <v>86</v>
      </c>
      <c r="C10" s="101">
        <v>0</v>
      </c>
      <c r="D10" s="101">
        <v>0</v>
      </c>
      <c r="E10" s="101">
        <v>0</v>
      </c>
      <c r="F10" s="192">
        <f t="shared" si="0"/>
        <v>0</v>
      </c>
      <c r="G10" s="142"/>
      <c r="H10" s="140"/>
      <c r="I10" s="140"/>
      <c r="J10" s="144"/>
    </row>
    <row r="11" spans="1:10" x14ac:dyDescent="0.25">
      <c r="A11" s="207" t="s">
        <v>87</v>
      </c>
      <c r="B11" s="25" t="s">
        <v>88</v>
      </c>
      <c r="C11" s="101">
        <v>0</v>
      </c>
      <c r="D11" s="101">
        <v>0</v>
      </c>
      <c r="E11" s="101">
        <v>0</v>
      </c>
      <c r="F11" s="192">
        <f t="shared" si="0"/>
        <v>0</v>
      </c>
      <c r="G11" s="140"/>
      <c r="H11" s="140"/>
      <c r="I11" s="140"/>
      <c r="J11" s="144"/>
    </row>
    <row r="12" spans="1:10" x14ac:dyDescent="0.25">
      <c r="A12" s="207" t="s">
        <v>89</v>
      </c>
      <c r="B12" s="25" t="s">
        <v>90</v>
      </c>
      <c r="C12" s="101">
        <v>0</v>
      </c>
      <c r="D12" s="101">
        <v>0</v>
      </c>
      <c r="E12" s="101">
        <v>0</v>
      </c>
      <c r="F12" s="192">
        <f t="shared" si="0"/>
        <v>0</v>
      </c>
      <c r="G12" s="140"/>
      <c r="H12" s="140"/>
      <c r="I12" s="140"/>
      <c r="J12" s="144"/>
    </row>
    <row r="13" spans="1:10" x14ac:dyDescent="0.25">
      <c r="A13" s="207" t="s">
        <v>91</v>
      </c>
      <c r="B13" s="25" t="s">
        <v>92</v>
      </c>
      <c r="C13" s="101">
        <v>0</v>
      </c>
      <c r="D13" s="101">
        <v>0</v>
      </c>
      <c r="E13" s="101">
        <v>0</v>
      </c>
      <c r="F13" s="192">
        <f t="shared" si="0"/>
        <v>0</v>
      </c>
      <c r="G13" s="140"/>
      <c r="H13" s="140"/>
      <c r="I13" s="140"/>
      <c r="J13" s="144"/>
    </row>
    <row r="14" spans="1:10" x14ac:dyDescent="0.25">
      <c r="A14" s="207" t="s">
        <v>93</v>
      </c>
      <c r="B14" s="25" t="s">
        <v>94</v>
      </c>
      <c r="C14" s="101">
        <v>108000</v>
      </c>
      <c r="D14" s="101">
        <v>0</v>
      </c>
      <c r="E14" s="101">
        <v>0</v>
      </c>
      <c r="F14" s="192">
        <f t="shared" si="0"/>
        <v>108000</v>
      </c>
      <c r="G14" s="142"/>
      <c r="H14" s="140"/>
      <c r="I14" s="140"/>
      <c r="J14" s="144"/>
    </row>
    <row r="15" spans="1:10" x14ac:dyDescent="0.25">
      <c r="A15" s="207" t="s">
        <v>95</v>
      </c>
      <c r="B15" s="25" t="s">
        <v>96</v>
      </c>
      <c r="C15" s="101">
        <v>0</v>
      </c>
      <c r="D15" s="101">
        <v>0</v>
      </c>
      <c r="E15" s="101">
        <v>0</v>
      </c>
      <c r="F15" s="192">
        <f t="shared" si="0"/>
        <v>0</v>
      </c>
      <c r="G15" s="140"/>
      <c r="H15" s="140"/>
      <c r="I15" s="140"/>
      <c r="J15" s="144"/>
    </row>
    <row r="16" spans="1:10" x14ac:dyDescent="0.25">
      <c r="A16" s="197" t="s">
        <v>97</v>
      </c>
      <c r="B16" s="25" t="s">
        <v>98</v>
      </c>
      <c r="C16" s="101">
        <v>0</v>
      </c>
      <c r="D16" s="101">
        <v>0</v>
      </c>
      <c r="E16" s="101">
        <v>0</v>
      </c>
      <c r="F16" s="192">
        <f t="shared" si="0"/>
        <v>0</v>
      </c>
      <c r="G16" s="142"/>
      <c r="H16" s="140"/>
      <c r="I16" s="140"/>
      <c r="J16" s="144"/>
    </row>
    <row r="17" spans="1:10" x14ac:dyDescent="0.25">
      <c r="A17" s="197" t="s">
        <v>99</v>
      </c>
      <c r="B17" s="25" t="s">
        <v>100</v>
      </c>
      <c r="C17" s="101">
        <v>0</v>
      </c>
      <c r="D17" s="101">
        <v>0</v>
      </c>
      <c r="E17" s="101">
        <v>0</v>
      </c>
      <c r="F17" s="192">
        <f t="shared" si="0"/>
        <v>0</v>
      </c>
      <c r="G17" s="140"/>
      <c r="H17" s="140"/>
      <c r="I17" s="140"/>
      <c r="J17" s="144"/>
    </row>
    <row r="18" spans="1:10" x14ac:dyDescent="0.25">
      <c r="A18" s="197" t="s">
        <v>101</v>
      </c>
      <c r="B18" s="25" t="s">
        <v>102</v>
      </c>
      <c r="C18" s="101">
        <v>0</v>
      </c>
      <c r="D18" s="101">
        <v>0</v>
      </c>
      <c r="E18" s="101">
        <v>0</v>
      </c>
      <c r="F18" s="192">
        <f t="shared" si="0"/>
        <v>0</v>
      </c>
      <c r="G18" s="140"/>
      <c r="H18" s="140"/>
      <c r="I18" s="140"/>
      <c r="J18" s="144"/>
    </row>
    <row r="19" spans="1:10" x14ac:dyDescent="0.25">
      <c r="A19" s="197" t="s">
        <v>103</v>
      </c>
      <c r="B19" s="25" t="s">
        <v>104</v>
      </c>
      <c r="C19" s="101">
        <v>0</v>
      </c>
      <c r="D19" s="101">
        <v>0</v>
      </c>
      <c r="E19" s="101">
        <v>0</v>
      </c>
      <c r="F19" s="192">
        <f t="shared" si="0"/>
        <v>0</v>
      </c>
      <c r="G19" s="140"/>
      <c r="H19" s="140"/>
      <c r="I19" s="140"/>
      <c r="J19" s="144"/>
    </row>
    <row r="20" spans="1:10" x14ac:dyDescent="0.25">
      <c r="A20" s="197" t="s">
        <v>441</v>
      </c>
      <c r="B20" s="25" t="s">
        <v>105</v>
      </c>
      <c r="C20" s="101">
        <v>0</v>
      </c>
      <c r="D20" s="101">
        <v>0</v>
      </c>
      <c r="E20" s="101">
        <v>0</v>
      </c>
      <c r="F20" s="192">
        <f t="shared" si="0"/>
        <v>0</v>
      </c>
      <c r="G20" s="142"/>
      <c r="H20" s="140"/>
      <c r="I20" s="140"/>
      <c r="J20" s="144"/>
    </row>
    <row r="21" spans="1:10" s="78" customFormat="1" x14ac:dyDescent="0.25">
      <c r="A21" s="208" t="s">
        <v>380</v>
      </c>
      <c r="B21" s="26" t="s">
        <v>106</v>
      </c>
      <c r="C21" s="102">
        <f>SUM(C8:C20)</f>
        <v>2858000</v>
      </c>
      <c r="D21" s="102">
        <f>SUM(D8:D20)</f>
        <v>0</v>
      </c>
      <c r="E21" s="102">
        <f>SUM(E8:E20)</f>
        <v>0</v>
      </c>
      <c r="F21" s="165">
        <f t="shared" si="0"/>
        <v>2858000</v>
      </c>
      <c r="G21" s="145"/>
      <c r="H21" s="145"/>
      <c r="I21" s="145"/>
      <c r="J21" s="145"/>
    </row>
    <row r="22" spans="1:10" x14ac:dyDescent="0.25">
      <c r="A22" s="197" t="s">
        <v>107</v>
      </c>
      <c r="B22" s="25" t="s">
        <v>108</v>
      </c>
      <c r="C22" s="101">
        <v>6322820</v>
      </c>
      <c r="D22" s="101">
        <v>0</v>
      </c>
      <c r="E22" s="101">
        <v>0</v>
      </c>
      <c r="F22" s="192">
        <f t="shared" si="0"/>
        <v>6322820</v>
      </c>
      <c r="G22" s="140"/>
      <c r="H22" s="140"/>
      <c r="I22" s="140"/>
      <c r="J22" s="144"/>
    </row>
    <row r="23" spans="1:10" ht="30" x14ac:dyDescent="0.25">
      <c r="A23" s="197" t="s">
        <v>109</v>
      </c>
      <c r="B23" s="25" t="s">
        <v>110</v>
      </c>
      <c r="C23" s="101">
        <v>330000</v>
      </c>
      <c r="D23" s="101">
        <v>0</v>
      </c>
      <c r="E23" s="101">
        <v>0</v>
      </c>
      <c r="F23" s="192">
        <f t="shared" si="0"/>
        <v>330000</v>
      </c>
      <c r="G23" s="142"/>
      <c r="H23" s="140"/>
      <c r="I23" s="140"/>
      <c r="J23" s="144"/>
    </row>
    <row r="24" spans="1:10" x14ac:dyDescent="0.25">
      <c r="A24" s="209" t="s">
        <v>111</v>
      </c>
      <c r="B24" s="25" t="s">
        <v>112</v>
      </c>
      <c r="C24" s="101">
        <v>350000</v>
      </c>
      <c r="D24" s="101">
        <v>0</v>
      </c>
      <c r="E24" s="101">
        <v>0</v>
      </c>
      <c r="F24" s="192">
        <f t="shared" si="0"/>
        <v>350000</v>
      </c>
      <c r="G24" s="142"/>
      <c r="H24" s="140"/>
      <c r="I24" s="140"/>
      <c r="J24" s="144"/>
    </row>
    <row r="25" spans="1:10" s="78" customFormat="1" x14ac:dyDescent="0.25">
      <c r="A25" s="198" t="s">
        <v>381</v>
      </c>
      <c r="B25" s="26" t="s">
        <v>113</v>
      </c>
      <c r="C25" s="102">
        <f>SUM(C22:C24)</f>
        <v>7002820</v>
      </c>
      <c r="D25" s="102">
        <f>SUM(D22:D24)</f>
        <v>0</v>
      </c>
      <c r="E25" s="102">
        <f>SUM(E22:E24)</f>
        <v>0</v>
      </c>
      <c r="F25" s="165">
        <f t="shared" si="0"/>
        <v>7002820</v>
      </c>
      <c r="G25" s="145"/>
      <c r="H25" s="145"/>
      <c r="I25" s="145"/>
      <c r="J25" s="145"/>
    </row>
    <row r="26" spans="1:10" s="78" customFormat="1" ht="15.75" x14ac:dyDescent="0.25">
      <c r="A26" s="210" t="s">
        <v>470</v>
      </c>
      <c r="B26" s="37" t="s">
        <v>114</v>
      </c>
      <c r="C26" s="103">
        <f>C21+C25</f>
        <v>9860820</v>
      </c>
      <c r="D26" s="103">
        <f>D21+D25</f>
        <v>0</v>
      </c>
      <c r="E26" s="103">
        <f>E21+E25</f>
        <v>0</v>
      </c>
      <c r="F26" s="193">
        <f t="shared" si="0"/>
        <v>9860820</v>
      </c>
      <c r="G26" s="146"/>
      <c r="H26" s="146"/>
      <c r="I26" s="146"/>
      <c r="J26" s="146"/>
    </row>
    <row r="27" spans="1:10" s="78" customFormat="1" ht="15.75" x14ac:dyDescent="0.25">
      <c r="A27" s="199" t="s">
        <v>442</v>
      </c>
      <c r="B27" s="37" t="s">
        <v>115</v>
      </c>
      <c r="C27" s="103">
        <v>1621000</v>
      </c>
      <c r="D27" s="103">
        <v>0</v>
      </c>
      <c r="E27" s="103">
        <v>0</v>
      </c>
      <c r="F27" s="193">
        <f t="shared" si="0"/>
        <v>1621000</v>
      </c>
      <c r="G27" s="147"/>
      <c r="H27" s="146"/>
      <c r="I27" s="146"/>
      <c r="J27" s="146"/>
    </row>
    <row r="28" spans="1:10" x14ac:dyDescent="0.25">
      <c r="A28" s="197" t="s">
        <v>116</v>
      </c>
      <c r="B28" s="25" t="s">
        <v>117</v>
      </c>
      <c r="C28" s="101">
        <v>5000</v>
      </c>
      <c r="D28" s="101">
        <v>0</v>
      </c>
      <c r="E28" s="101">
        <v>0</v>
      </c>
      <c r="F28" s="192">
        <f t="shared" si="0"/>
        <v>5000</v>
      </c>
      <c r="G28" s="140"/>
      <c r="H28" s="140"/>
      <c r="I28" s="140"/>
      <c r="J28" s="144"/>
    </row>
    <row r="29" spans="1:10" x14ac:dyDescent="0.25">
      <c r="A29" s="197" t="s">
        <v>118</v>
      </c>
      <c r="B29" s="25" t="s">
        <v>119</v>
      </c>
      <c r="C29" s="101">
        <v>950000</v>
      </c>
      <c r="D29" s="101">
        <v>0</v>
      </c>
      <c r="E29" s="101">
        <v>10000</v>
      </c>
      <c r="F29" s="192">
        <f t="shared" si="0"/>
        <v>960000</v>
      </c>
      <c r="G29" s="140"/>
      <c r="H29" s="140"/>
      <c r="I29" s="140"/>
      <c r="J29" s="144"/>
    </row>
    <row r="30" spans="1:10" x14ac:dyDescent="0.25">
      <c r="A30" s="197" t="s">
        <v>120</v>
      </c>
      <c r="B30" s="25" t="s">
        <v>121</v>
      </c>
      <c r="C30" s="101">
        <v>0</v>
      </c>
      <c r="D30" s="101">
        <v>0</v>
      </c>
      <c r="E30" s="101">
        <v>0</v>
      </c>
      <c r="F30" s="192">
        <f t="shared" si="0"/>
        <v>0</v>
      </c>
      <c r="G30" s="140"/>
      <c r="H30" s="140"/>
      <c r="I30" s="140"/>
      <c r="J30" s="144"/>
    </row>
    <row r="31" spans="1:10" s="78" customFormat="1" x14ac:dyDescent="0.25">
      <c r="A31" s="198" t="s">
        <v>382</v>
      </c>
      <c r="B31" s="26" t="s">
        <v>122</v>
      </c>
      <c r="C31" s="102">
        <f>SUM(C28:C30)</f>
        <v>955000</v>
      </c>
      <c r="D31" s="102">
        <f>SUM(D28:D30)</f>
        <v>0</v>
      </c>
      <c r="E31" s="102">
        <f>SUM(E28:E30)</f>
        <v>10000</v>
      </c>
      <c r="F31" s="165">
        <f t="shared" si="0"/>
        <v>965000</v>
      </c>
      <c r="G31" s="145"/>
      <c r="H31" s="145"/>
      <c r="I31" s="145"/>
      <c r="J31" s="145"/>
    </row>
    <row r="32" spans="1:10" x14ac:dyDescent="0.25">
      <c r="A32" s="197" t="s">
        <v>123</v>
      </c>
      <c r="B32" s="25" t="s">
        <v>124</v>
      </c>
      <c r="C32" s="101">
        <v>175000</v>
      </c>
      <c r="D32" s="101">
        <v>0</v>
      </c>
      <c r="E32" s="101">
        <v>0</v>
      </c>
      <c r="F32" s="192">
        <f t="shared" si="0"/>
        <v>175000</v>
      </c>
      <c r="G32" s="142"/>
      <c r="H32" s="140"/>
      <c r="I32" s="140"/>
      <c r="J32" s="144"/>
    </row>
    <row r="33" spans="1:10" x14ac:dyDescent="0.25">
      <c r="A33" s="197" t="s">
        <v>125</v>
      </c>
      <c r="B33" s="25" t="s">
        <v>126</v>
      </c>
      <c r="C33" s="101">
        <v>165000</v>
      </c>
      <c r="D33" s="101">
        <v>0</v>
      </c>
      <c r="E33" s="101">
        <v>0</v>
      </c>
      <c r="F33" s="192">
        <f t="shared" si="0"/>
        <v>165000</v>
      </c>
      <c r="G33" s="142"/>
      <c r="H33" s="140"/>
      <c r="I33" s="140"/>
      <c r="J33" s="144"/>
    </row>
    <row r="34" spans="1:10" s="78" customFormat="1" ht="15" customHeight="1" x14ac:dyDescent="0.25">
      <c r="A34" s="198" t="s">
        <v>471</v>
      </c>
      <c r="B34" s="26" t="s">
        <v>127</v>
      </c>
      <c r="C34" s="102">
        <f>SUM(C32:C33)</f>
        <v>340000</v>
      </c>
      <c r="D34" s="102">
        <f>SUM(D32:D33)</f>
        <v>0</v>
      </c>
      <c r="E34" s="102">
        <f>SUM(E32:E33)</f>
        <v>0</v>
      </c>
      <c r="F34" s="165">
        <f t="shared" si="0"/>
        <v>340000</v>
      </c>
      <c r="G34" s="145"/>
      <c r="H34" s="145"/>
      <c r="I34" s="145"/>
      <c r="J34" s="145"/>
    </row>
    <row r="35" spans="1:10" x14ac:dyDescent="0.25">
      <c r="A35" s="197" t="s">
        <v>128</v>
      </c>
      <c r="B35" s="25" t="s">
        <v>129</v>
      </c>
      <c r="C35" s="101">
        <v>2375000</v>
      </c>
      <c r="D35" s="101">
        <v>0</v>
      </c>
      <c r="E35" s="101">
        <v>0</v>
      </c>
      <c r="F35" s="192">
        <f t="shared" si="0"/>
        <v>2375000</v>
      </c>
      <c r="G35" s="142"/>
      <c r="H35" s="140"/>
      <c r="I35" s="140"/>
      <c r="J35" s="144"/>
    </row>
    <row r="36" spans="1:10" x14ac:dyDescent="0.25">
      <c r="A36" s="197" t="s">
        <v>130</v>
      </c>
      <c r="B36" s="25" t="s">
        <v>131</v>
      </c>
      <c r="C36" s="101">
        <v>3475000</v>
      </c>
      <c r="D36" s="101">
        <v>0</v>
      </c>
      <c r="E36" s="101">
        <v>0</v>
      </c>
      <c r="F36" s="192">
        <f t="shared" si="0"/>
        <v>3475000</v>
      </c>
      <c r="G36" s="140"/>
      <c r="H36" s="140"/>
      <c r="I36" s="140"/>
      <c r="J36" s="144"/>
    </row>
    <row r="37" spans="1:10" x14ac:dyDescent="0.25">
      <c r="A37" s="197" t="s">
        <v>443</v>
      </c>
      <c r="B37" s="25" t="s">
        <v>132</v>
      </c>
      <c r="C37" s="101">
        <v>0</v>
      </c>
      <c r="D37" s="101">
        <v>0</v>
      </c>
      <c r="E37" s="101">
        <v>0</v>
      </c>
      <c r="F37" s="192">
        <f t="shared" si="0"/>
        <v>0</v>
      </c>
      <c r="G37" s="140"/>
      <c r="H37" s="140"/>
      <c r="I37" s="140"/>
      <c r="J37" s="144"/>
    </row>
    <row r="38" spans="1:10" x14ac:dyDescent="0.25">
      <c r="A38" s="197" t="s">
        <v>133</v>
      </c>
      <c r="B38" s="25" t="s">
        <v>134</v>
      </c>
      <c r="C38" s="101">
        <v>1521000</v>
      </c>
      <c r="D38" s="101">
        <v>0</v>
      </c>
      <c r="E38" s="101">
        <v>0</v>
      </c>
      <c r="F38" s="192">
        <f t="shared" si="0"/>
        <v>1521000</v>
      </c>
      <c r="G38" s="140"/>
      <c r="H38" s="140"/>
      <c r="I38" s="140"/>
      <c r="J38" s="144"/>
    </row>
    <row r="39" spans="1:10" x14ac:dyDescent="0.25">
      <c r="A39" s="211" t="s">
        <v>444</v>
      </c>
      <c r="B39" s="25" t="s">
        <v>135</v>
      </c>
      <c r="C39" s="101">
        <v>2800000</v>
      </c>
      <c r="D39" s="101">
        <v>0</v>
      </c>
      <c r="E39" s="101">
        <v>0</v>
      </c>
      <c r="F39" s="192">
        <f t="shared" si="0"/>
        <v>2800000</v>
      </c>
      <c r="G39" s="142"/>
      <c r="H39" s="140"/>
      <c r="I39" s="140"/>
      <c r="J39" s="144"/>
    </row>
    <row r="40" spans="1:10" x14ac:dyDescent="0.25">
      <c r="A40" s="209" t="s">
        <v>136</v>
      </c>
      <c r="B40" s="25" t="s">
        <v>137</v>
      </c>
      <c r="C40" s="101">
        <v>766000</v>
      </c>
      <c r="D40" s="101">
        <v>0</v>
      </c>
      <c r="E40" s="101">
        <v>0</v>
      </c>
      <c r="F40" s="192">
        <f t="shared" si="0"/>
        <v>766000</v>
      </c>
      <c r="G40" s="140"/>
      <c r="H40" s="140"/>
      <c r="I40" s="140"/>
      <c r="J40" s="144"/>
    </row>
    <row r="41" spans="1:10" x14ac:dyDescent="0.25">
      <c r="A41" s="197" t="s">
        <v>445</v>
      </c>
      <c r="B41" s="25" t="s">
        <v>138</v>
      </c>
      <c r="C41" s="101">
        <v>5636000</v>
      </c>
      <c r="D41" s="101">
        <v>0</v>
      </c>
      <c r="E41" s="101">
        <v>0</v>
      </c>
      <c r="F41" s="192">
        <f t="shared" si="0"/>
        <v>5636000</v>
      </c>
      <c r="G41" s="140"/>
      <c r="H41" s="140"/>
      <c r="I41" s="140"/>
      <c r="J41" s="144"/>
    </row>
    <row r="42" spans="1:10" s="78" customFormat="1" x14ac:dyDescent="0.25">
      <c r="A42" s="198" t="s">
        <v>383</v>
      </c>
      <c r="B42" s="26" t="s">
        <v>139</v>
      </c>
      <c r="C42" s="102">
        <f>SUM(C35:C41)</f>
        <v>16573000</v>
      </c>
      <c r="D42" s="102">
        <f>SUM(D35:D41)</f>
        <v>0</v>
      </c>
      <c r="E42" s="102">
        <f>SUM(E35:E41)</f>
        <v>0</v>
      </c>
      <c r="F42" s="165">
        <f t="shared" si="0"/>
        <v>16573000</v>
      </c>
      <c r="G42" s="145"/>
      <c r="H42" s="145"/>
      <c r="I42" s="145"/>
      <c r="J42" s="145"/>
    </row>
    <row r="43" spans="1:10" x14ac:dyDescent="0.25">
      <c r="A43" s="197" t="s">
        <v>140</v>
      </c>
      <c r="B43" s="25" t="s">
        <v>141</v>
      </c>
      <c r="C43" s="101">
        <v>0</v>
      </c>
      <c r="D43" s="101">
        <v>0</v>
      </c>
      <c r="E43" s="101">
        <v>0</v>
      </c>
      <c r="F43" s="192">
        <f t="shared" si="0"/>
        <v>0</v>
      </c>
      <c r="G43" s="140"/>
      <c r="H43" s="140"/>
      <c r="I43" s="140"/>
      <c r="J43" s="144"/>
    </row>
    <row r="44" spans="1:10" x14ac:dyDescent="0.25">
      <c r="A44" s="197" t="s">
        <v>142</v>
      </c>
      <c r="B44" s="25" t="s">
        <v>143</v>
      </c>
      <c r="C44" s="101">
        <v>0</v>
      </c>
      <c r="D44" s="101">
        <v>0</v>
      </c>
      <c r="E44" s="101">
        <v>0</v>
      </c>
      <c r="F44" s="192">
        <f t="shared" si="0"/>
        <v>0</v>
      </c>
      <c r="G44" s="139"/>
      <c r="H44" s="140"/>
      <c r="I44" s="140"/>
      <c r="J44" s="144"/>
    </row>
    <row r="45" spans="1:10" s="78" customFormat="1" x14ac:dyDescent="0.25">
      <c r="A45" s="198" t="s">
        <v>384</v>
      </c>
      <c r="B45" s="26" t="s">
        <v>144</v>
      </c>
      <c r="C45" s="102">
        <f>SUM(C43:C44)</f>
        <v>0</v>
      </c>
      <c r="D45" s="102">
        <f>SUM(D43:D44)</f>
        <v>0</v>
      </c>
      <c r="E45" s="102">
        <f>SUM(E43:E44)</f>
        <v>0</v>
      </c>
      <c r="F45" s="165">
        <f t="shared" si="0"/>
        <v>0</v>
      </c>
      <c r="G45" s="145"/>
      <c r="H45" s="145"/>
      <c r="I45" s="145"/>
      <c r="J45" s="145"/>
    </row>
    <row r="46" spans="1:10" x14ac:dyDescent="0.25">
      <c r="A46" s="197" t="s">
        <v>145</v>
      </c>
      <c r="B46" s="25" t="s">
        <v>146</v>
      </c>
      <c r="C46" s="101">
        <v>3792000</v>
      </c>
      <c r="D46" s="101">
        <v>0</v>
      </c>
      <c r="E46" s="101">
        <v>3000</v>
      </c>
      <c r="F46" s="192">
        <f>SUM(C46:E46)</f>
        <v>3795000</v>
      </c>
      <c r="G46" s="140"/>
      <c r="H46" s="140"/>
      <c r="I46" s="140"/>
      <c r="J46" s="144"/>
    </row>
    <row r="47" spans="1:10" x14ac:dyDescent="0.25">
      <c r="A47" s="197" t="s">
        <v>147</v>
      </c>
      <c r="B47" s="25" t="s">
        <v>148</v>
      </c>
      <c r="C47" s="101">
        <v>0</v>
      </c>
      <c r="D47" s="101">
        <v>0</v>
      </c>
      <c r="E47" s="101">
        <v>0</v>
      </c>
      <c r="F47" s="192">
        <f t="shared" si="0"/>
        <v>0</v>
      </c>
      <c r="G47" s="140"/>
      <c r="H47" s="140"/>
      <c r="I47" s="140"/>
      <c r="J47" s="144"/>
    </row>
    <row r="48" spans="1:10" x14ac:dyDescent="0.25">
      <c r="A48" s="197" t="s">
        <v>446</v>
      </c>
      <c r="B48" s="25" t="s">
        <v>149</v>
      </c>
      <c r="C48" s="101"/>
      <c r="D48" s="101">
        <v>0</v>
      </c>
      <c r="E48" s="101">
        <v>0</v>
      </c>
      <c r="F48" s="192">
        <f t="shared" si="0"/>
        <v>0</v>
      </c>
      <c r="G48" s="140"/>
      <c r="H48" s="140"/>
      <c r="I48" s="140"/>
      <c r="J48" s="144"/>
    </row>
    <row r="49" spans="1:10" x14ac:dyDescent="0.25">
      <c r="A49" s="197" t="s">
        <v>447</v>
      </c>
      <c r="B49" s="25" t="s">
        <v>150</v>
      </c>
      <c r="C49" s="101">
        <v>0</v>
      </c>
      <c r="D49" s="101">
        <v>0</v>
      </c>
      <c r="E49" s="101">
        <v>0</v>
      </c>
      <c r="F49" s="192">
        <f t="shared" si="0"/>
        <v>0</v>
      </c>
      <c r="G49" s="140"/>
      <c r="H49" s="140"/>
      <c r="I49" s="140"/>
      <c r="J49" s="144"/>
    </row>
    <row r="50" spans="1:10" x14ac:dyDescent="0.25">
      <c r="A50" s="197" t="s">
        <v>151</v>
      </c>
      <c r="B50" s="25" t="s">
        <v>152</v>
      </c>
      <c r="C50" s="94">
        <v>5000</v>
      </c>
      <c r="D50" s="94">
        <v>0</v>
      </c>
      <c r="E50" s="94"/>
      <c r="F50" s="192">
        <f t="shared" si="0"/>
        <v>5000</v>
      </c>
      <c r="G50" s="142"/>
      <c r="H50" s="142"/>
      <c r="I50" s="142"/>
      <c r="J50" s="144"/>
    </row>
    <row r="51" spans="1:10" s="78" customFormat="1" x14ac:dyDescent="0.25">
      <c r="A51" s="198" t="s">
        <v>385</v>
      </c>
      <c r="B51" s="26" t="s">
        <v>153</v>
      </c>
      <c r="C51" s="102">
        <f>SUM(C46:C50)</f>
        <v>3797000</v>
      </c>
      <c r="D51" s="102">
        <f>SUM(D46:D50)</f>
        <v>0</v>
      </c>
      <c r="E51" s="102">
        <f>SUM(E46:E50)</f>
        <v>3000</v>
      </c>
      <c r="F51" s="165">
        <f t="shared" si="0"/>
        <v>3800000</v>
      </c>
      <c r="G51" s="145"/>
      <c r="H51" s="145"/>
      <c r="I51" s="145"/>
      <c r="J51" s="145"/>
    </row>
    <row r="52" spans="1:10" s="78" customFormat="1" ht="15.75" x14ac:dyDescent="0.25">
      <c r="A52" s="199" t="s">
        <v>386</v>
      </c>
      <c r="B52" s="37" t="s">
        <v>154</v>
      </c>
      <c r="C52" s="103">
        <f>C31+C34+C42+C45+C51</f>
        <v>21665000</v>
      </c>
      <c r="D52" s="103">
        <f>D31+D34+D42+D45+D51</f>
        <v>0</v>
      </c>
      <c r="E52" s="103">
        <f>E31+E34+E42+E45+E51</f>
        <v>13000</v>
      </c>
      <c r="F52" s="165">
        <f t="shared" si="0"/>
        <v>21678000</v>
      </c>
      <c r="G52" s="146"/>
      <c r="H52" s="146"/>
      <c r="I52" s="146"/>
      <c r="J52" s="145"/>
    </row>
    <row r="53" spans="1:10" x14ac:dyDescent="0.25">
      <c r="A53" s="212" t="s">
        <v>155</v>
      </c>
      <c r="B53" s="25" t="s">
        <v>156</v>
      </c>
      <c r="C53" s="101">
        <v>0</v>
      </c>
      <c r="D53" s="101">
        <v>0</v>
      </c>
      <c r="E53" s="101">
        <v>0</v>
      </c>
      <c r="F53" s="192">
        <f t="shared" si="0"/>
        <v>0</v>
      </c>
      <c r="G53" s="140"/>
      <c r="H53" s="140"/>
      <c r="I53" s="140"/>
      <c r="J53" s="144"/>
    </row>
    <row r="54" spans="1:10" x14ac:dyDescent="0.25">
      <c r="A54" s="212" t="s">
        <v>387</v>
      </c>
      <c r="B54" s="25" t="s">
        <v>157</v>
      </c>
      <c r="C54" s="101">
        <v>0</v>
      </c>
      <c r="D54" s="101">
        <v>0</v>
      </c>
      <c r="E54" s="101">
        <v>0</v>
      </c>
      <c r="F54" s="192">
        <f t="shared" si="0"/>
        <v>0</v>
      </c>
      <c r="G54" s="140"/>
      <c r="H54" s="140"/>
      <c r="I54" s="140"/>
      <c r="J54" s="144"/>
    </row>
    <row r="55" spans="1:10" x14ac:dyDescent="0.25">
      <c r="A55" s="213" t="s">
        <v>448</v>
      </c>
      <c r="B55" s="25" t="s">
        <v>158</v>
      </c>
      <c r="C55" s="101">
        <v>0</v>
      </c>
      <c r="D55" s="101">
        <v>0</v>
      </c>
      <c r="E55" s="101">
        <v>0</v>
      </c>
      <c r="F55" s="192">
        <f t="shared" si="0"/>
        <v>0</v>
      </c>
      <c r="G55" s="140"/>
      <c r="H55" s="140"/>
      <c r="I55" s="140"/>
      <c r="J55" s="144"/>
    </row>
    <row r="56" spans="1:10" x14ac:dyDescent="0.25">
      <c r="A56" s="213" t="s">
        <v>449</v>
      </c>
      <c r="B56" s="25" t="s">
        <v>159</v>
      </c>
      <c r="C56" s="101">
        <v>0</v>
      </c>
      <c r="D56" s="101">
        <v>0</v>
      </c>
      <c r="E56" s="101">
        <v>0</v>
      </c>
      <c r="F56" s="192">
        <f t="shared" si="0"/>
        <v>0</v>
      </c>
      <c r="G56" s="140"/>
      <c r="H56" s="140"/>
      <c r="I56" s="140"/>
      <c r="J56" s="144"/>
    </row>
    <row r="57" spans="1:10" x14ac:dyDescent="0.25">
      <c r="A57" s="213" t="s">
        <v>450</v>
      </c>
      <c r="B57" s="25" t="s">
        <v>160</v>
      </c>
      <c r="C57" s="101">
        <v>0</v>
      </c>
      <c r="D57" s="101">
        <v>0</v>
      </c>
      <c r="E57" s="101">
        <v>0</v>
      </c>
      <c r="F57" s="192">
        <f t="shared" si="0"/>
        <v>0</v>
      </c>
      <c r="G57" s="140"/>
      <c r="H57" s="140"/>
      <c r="I57" s="140"/>
      <c r="J57" s="144"/>
    </row>
    <row r="58" spans="1:10" x14ac:dyDescent="0.25">
      <c r="A58" s="212" t="s">
        <v>451</v>
      </c>
      <c r="B58" s="25" t="s">
        <v>161</v>
      </c>
      <c r="C58" s="101">
        <v>0</v>
      </c>
      <c r="D58" s="101">
        <v>0</v>
      </c>
      <c r="E58" s="101">
        <v>0</v>
      </c>
      <c r="F58" s="192">
        <f t="shared" si="0"/>
        <v>0</v>
      </c>
      <c r="G58" s="140"/>
      <c r="H58" s="140"/>
      <c r="I58" s="140"/>
      <c r="J58" s="144"/>
    </row>
    <row r="59" spans="1:10" x14ac:dyDescent="0.25">
      <c r="A59" s="212" t="s">
        <v>452</v>
      </c>
      <c r="B59" s="25" t="s">
        <v>162</v>
      </c>
      <c r="C59" s="101">
        <v>0</v>
      </c>
      <c r="D59" s="101">
        <v>0</v>
      </c>
      <c r="E59" s="101">
        <v>0</v>
      </c>
      <c r="F59" s="192">
        <f t="shared" si="0"/>
        <v>0</v>
      </c>
      <c r="G59" s="142"/>
      <c r="H59" s="140"/>
      <c r="I59" s="140"/>
      <c r="J59" s="144"/>
    </row>
    <row r="60" spans="1:10" x14ac:dyDescent="0.25">
      <c r="A60" s="212" t="s">
        <v>453</v>
      </c>
      <c r="B60" s="25" t="s">
        <v>163</v>
      </c>
      <c r="C60" s="101">
        <v>5359000</v>
      </c>
      <c r="D60" s="101">
        <v>0</v>
      </c>
      <c r="E60" s="101">
        <v>0</v>
      </c>
      <c r="F60" s="192">
        <f t="shared" si="0"/>
        <v>5359000</v>
      </c>
      <c r="G60" s="140"/>
      <c r="H60" s="140"/>
      <c r="I60" s="140"/>
      <c r="J60" s="144"/>
    </row>
    <row r="61" spans="1:10" s="78" customFormat="1" ht="15.75" x14ac:dyDescent="0.25">
      <c r="A61" s="214" t="s">
        <v>415</v>
      </c>
      <c r="B61" s="37" t="s">
        <v>164</v>
      </c>
      <c r="C61" s="115">
        <f>SUM(C53:C60)</f>
        <v>5359000</v>
      </c>
      <c r="D61" s="115">
        <f>SUM(D53:D60)</f>
        <v>0</v>
      </c>
      <c r="E61" s="115">
        <f>SUM(E53:E60)</f>
        <v>0</v>
      </c>
      <c r="F61" s="194">
        <f t="shared" si="0"/>
        <v>5359000</v>
      </c>
      <c r="G61" s="148"/>
      <c r="H61" s="148"/>
      <c r="I61" s="148"/>
      <c r="J61" s="148"/>
    </row>
    <row r="62" spans="1:10" x14ac:dyDescent="0.25">
      <c r="A62" s="215" t="s">
        <v>454</v>
      </c>
      <c r="B62" s="25" t="s">
        <v>165</v>
      </c>
      <c r="C62" s="101">
        <v>0</v>
      </c>
      <c r="D62" s="101">
        <v>0</v>
      </c>
      <c r="E62" s="101">
        <v>0</v>
      </c>
      <c r="F62" s="192">
        <f t="shared" si="0"/>
        <v>0</v>
      </c>
      <c r="G62" s="140"/>
      <c r="H62" s="140"/>
      <c r="I62" s="140"/>
      <c r="J62" s="144"/>
    </row>
    <row r="63" spans="1:10" x14ac:dyDescent="0.25">
      <c r="A63" s="215" t="s">
        <v>166</v>
      </c>
      <c r="B63" s="25" t="s">
        <v>167</v>
      </c>
      <c r="C63" s="101">
        <v>0</v>
      </c>
      <c r="D63" s="101">
        <v>0</v>
      </c>
      <c r="E63" s="101">
        <v>0</v>
      </c>
      <c r="F63" s="192">
        <f t="shared" si="0"/>
        <v>0</v>
      </c>
      <c r="G63" s="140"/>
      <c r="H63" s="140"/>
      <c r="I63" s="140"/>
      <c r="J63" s="144"/>
    </row>
    <row r="64" spans="1:10" ht="30" x14ac:dyDescent="0.25">
      <c r="A64" s="215" t="s">
        <v>168</v>
      </c>
      <c r="B64" s="25" t="s">
        <v>169</v>
      </c>
      <c r="C64" s="101">
        <v>0</v>
      </c>
      <c r="D64" s="101">
        <v>0</v>
      </c>
      <c r="E64" s="101">
        <v>0</v>
      </c>
      <c r="F64" s="192">
        <f t="shared" si="0"/>
        <v>0</v>
      </c>
      <c r="G64" s="140"/>
      <c r="H64" s="140"/>
      <c r="I64" s="140"/>
      <c r="J64" s="144"/>
    </row>
    <row r="65" spans="1:10" ht="30" x14ac:dyDescent="0.25">
      <c r="A65" s="215" t="s">
        <v>416</v>
      </c>
      <c r="B65" s="25" t="s">
        <v>170</v>
      </c>
      <c r="C65" s="101">
        <v>0</v>
      </c>
      <c r="D65" s="101">
        <v>0</v>
      </c>
      <c r="E65" s="101">
        <v>0</v>
      </c>
      <c r="F65" s="192">
        <f t="shared" si="0"/>
        <v>0</v>
      </c>
      <c r="G65" s="140"/>
      <c r="H65" s="140"/>
      <c r="I65" s="140"/>
      <c r="J65" s="144"/>
    </row>
    <row r="66" spans="1:10" ht="30" x14ac:dyDescent="0.25">
      <c r="A66" s="215" t="s">
        <v>455</v>
      </c>
      <c r="B66" s="25" t="s">
        <v>171</v>
      </c>
      <c r="C66" s="101">
        <v>0</v>
      </c>
      <c r="D66" s="101">
        <v>0</v>
      </c>
      <c r="E66" s="101">
        <v>0</v>
      </c>
      <c r="F66" s="192">
        <f t="shared" si="0"/>
        <v>0</v>
      </c>
      <c r="G66" s="140"/>
      <c r="H66" s="140"/>
      <c r="I66" s="140"/>
      <c r="J66" s="144"/>
    </row>
    <row r="67" spans="1:10" x14ac:dyDescent="0.25">
      <c r="A67" s="215" t="s">
        <v>418</v>
      </c>
      <c r="B67" s="25" t="s">
        <v>172</v>
      </c>
      <c r="C67" s="101">
        <v>2893400</v>
      </c>
      <c r="D67" s="101">
        <v>0</v>
      </c>
      <c r="E67" s="101">
        <v>0</v>
      </c>
      <c r="F67" s="192">
        <f t="shared" si="0"/>
        <v>2893400</v>
      </c>
      <c r="G67" s="140"/>
      <c r="H67" s="140"/>
      <c r="I67" s="140"/>
      <c r="J67" s="144"/>
    </row>
    <row r="68" spans="1:10" ht="30" x14ac:dyDescent="0.25">
      <c r="A68" s="215" t="s">
        <v>456</v>
      </c>
      <c r="B68" s="25" t="s">
        <v>173</v>
      </c>
      <c r="C68" s="101">
        <v>0</v>
      </c>
      <c r="D68" s="101">
        <v>0</v>
      </c>
      <c r="E68" s="101">
        <v>0</v>
      </c>
      <c r="F68" s="192">
        <f t="shared" si="0"/>
        <v>0</v>
      </c>
      <c r="G68" s="140"/>
      <c r="H68" s="140"/>
      <c r="I68" s="140"/>
      <c r="J68" s="144"/>
    </row>
    <row r="69" spans="1:10" ht="30" x14ac:dyDescent="0.25">
      <c r="A69" s="215" t="s">
        <v>457</v>
      </c>
      <c r="B69" s="25" t="s">
        <v>174</v>
      </c>
      <c r="C69" s="101">
        <v>0</v>
      </c>
      <c r="D69" s="101">
        <v>0</v>
      </c>
      <c r="E69" s="101">
        <v>0</v>
      </c>
      <c r="F69" s="192">
        <f t="shared" si="0"/>
        <v>0</v>
      </c>
      <c r="G69" s="140"/>
      <c r="H69" s="140"/>
      <c r="I69" s="140"/>
      <c r="J69" s="144"/>
    </row>
    <row r="70" spans="1:10" x14ac:dyDescent="0.25">
      <c r="A70" s="215" t="s">
        <v>175</v>
      </c>
      <c r="B70" s="25" t="s">
        <v>176</v>
      </c>
      <c r="C70" s="101">
        <v>0</v>
      </c>
      <c r="D70" s="101">
        <v>0</v>
      </c>
      <c r="E70" s="101">
        <v>0</v>
      </c>
      <c r="F70" s="192">
        <f t="shared" si="0"/>
        <v>0</v>
      </c>
      <c r="G70" s="177"/>
      <c r="H70" s="177"/>
      <c r="I70" s="177"/>
      <c r="J70" s="176"/>
    </row>
    <row r="71" spans="1:10" x14ac:dyDescent="0.25">
      <c r="A71" s="216" t="s">
        <v>177</v>
      </c>
      <c r="B71" s="25" t="s">
        <v>178</v>
      </c>
      <c r="C71" s="101">
        <v>0</v>
      </c>
      <c r="D71" s="101">
        <v>0</v>
      </c>
      <c r="E71" s="101">
        <v>0</v>
      </c>
      <c r="F71" s="192">
        <f t="shared" si="0"/>
        <v>0</v>
      </c>
      <c r="G71" s="177"/>
      <c r="H71" s="177"/>
      <c r="I71" s="177"/>
      <c r="J71" s="176"/>
    </row>
    <row r="72" spans="1:10" x14ac:dyDescent="0.25">
      <c r="A72" s="215" t="s">
        <v>656</v>
      </c>
      <c r="B72" s="25" t="s">
        <v>179</v>
      </c>
      <c r="C72" s="101">
        <v>0</v>
      </c>
      <c r="D72" s="101">
        <v>0</v>
      </c>
      <c r="E72" s="101">
        <v>0</v>
      </c>
      <c r="F72" s="192">
        <f t="shared" si="0"/>
        <v>0</v>
      </c>
      <c r="G72" s="177"/>
      <c r="H72" s="177"/>
      <c r="I72" s="177"/>
      <c r="J72" s="176"/>
    </row>
    <row r="73" spans="1:10" x14ac:dyDescent="0.25">
      <c r="A73" s="216" t="s">
        <v>458</v>
      </c>
      <c r="B73" s="25" t="s">
        <v>180</v>
      </c>
      <c r="C73" s="94">
        <v>600000</v>
      </c>
      <c r="D73" s="94">
        <v>0</v>
      </c>
      <c r="E73" s="94">
        <v>0</v>
      </c>
      <c r="F73" s="192">
        <f>SUM(C73:E73)</f>
        <v>600000</v>
      </c>
      <c r="G73" s="183"/>
      <c r="H73" s="178"/>
      <c r="I73" s="178"/>
      <c r="J73" s="176"/>
    </row>
    <row r="74" spans="1:10" x14ac:dyDescent="0.25">
      <c r="A74" s="216" t="s">
        <v>658</v>
      </c>
      <c r="B74" s="25" t="s">
        <v>657</v>
      </c>
      <c r="C74" s="101">
        <v>600617</v>
      </c>
      <c r="D74" s="101">
        <v>0</v>
      </c>
      <c r="E74" s="101">
        <v>0</v>
      </c>
      <c r="F74" s="192">
        <f>SUM(C74:E74)</f>
        <v>600617</v>
      </c>
      <c r="G74" s="183"/>
      <c r="H74" s="177"/>
      <c r="I74" s="177"/>
      <c r="J74" s="176"/>
    </row>
    <row r="75" spans="1:10" s="78" customFormat="1" ht="15.75" x14ac:dyDescent="0.25">
      <c r="A75" s="214" t="s">
        <v>421</v>
      </c>
      <c r="B75" s="37" t="s">
        <v>181</v>
      </c>
      <c r="C75" s="103">
        <f>SUM(C62:C74)</f>
        <v>4094017</v>
      </c>
      <c r="D75" s="103">
        <f>SUM(D62:D74)</f>
        <v>0</v>
      </c>
      <c r="E75" s="103">
        <f>SUM(E62:E74)</f>
        <v>0</v>
      </c>
      <c r="F75" s="193">
        <f t="shared" ref="F75:F125" si="1">SUM(C75:E75)</f>
        <v>4094017</v>
      </c>
      <c r="G75" s="148"/>
      <c r="H75" s="148"/>
      <c r="I75" s="148"/>
      <c r="J75" s="148"/>
    </row>
    <row r="76" spans="1:10" s="78" customFormat="1" ht="15.75" x14ac:dyDescent="0.25">
      <c r="A76" s="217" t="s">
        <v>36</v>
      </c>
      <c r="B76" s="116"/>
      <c r="C76" s="118">
        <f t="shared" ref="C76:F76" si="2">SUM(C26+C27+C52+C61+C75)</f>
        <v>42599837</v>
      </c>
      <c r="D76" s="118">
        <f t="shared" si="2"/>
        <v>0</v>
      </c>
      <c r="E76" s="118">
        <f t="shared" si="2"/>
        <v>13000</v>
      </c>
      <c r="F76" s="195">
        <f t="shared" si="2"/>
        <v>42612837</v>
      </c>
      <c r="G76" s="176"/>
      <c r="H76" s="176"/>
      <c r="I76" s="176"/>
      <c r="J76" s="176"/>
    </row>
    <row r="77" spans="1:10" x14ac:dyDescent="0.25">
      <c r="A77" s="218" t="s">
        <v>182</v>
      </c>
      <c r="B77" s="25" t="s">
        <v>183</v>
      </c>
      <c r="C77" s="101">
        <v>0</v>
      </c>
      <c r="D77" s="101">
        <v>0</v>
      </c>
      <c r="E77" s="101">
        <v>0</v>
      </c>
      <c r="F77" s="192">
        <f t="shared" si="1"/>
        <v>0</v>
      </c>
      <c r="G77" s="177"/>
      <c r="H77" s="177"/>
      <c r="I77" s="177"/>
      <c r="J77" s="176"/>
    </row>
    <row r="78" spans="1:10" x14ac:dyDescent="0.25">
      <c r="A78" s="218" t="s">
        <v>459</v>
      </c>
      <c r="B78" s="25" t="s">
        <v>184</v>
      </c>
      <c r="C78" s="101">
        <v>0</v>
      </c>
      <c r="D78" s="101">
        <v>0</v>
      </c>
      <c r="E78" s="101">
        <v>0</v>
      </c>
      <c r="F78" s="192">
        <f>SUM(C78:E78)</f>
        <v>0</v>
      </c>
      <c r="G78" s="177"/>
      <c r="H78" s="177"/>
      <c r="I78" s="177"/>
      <c r="J78" s="176"/>
    </row>
    <row r="79" spans="1:10" x14ac:dyDescent="0.25">
      <c r="A79" s="218" t="s">
        <v>185</v>
      </c>
      <c r="B79" s="25" t="s">
        <v>186</v>
      </c>
      <c r="C79" s="101">
        <v>0</v>
      </c>
      <c r="D79" s="101">
        <v>0</v>
      </c>
      <c r="E79" s="101">
        <v>0</v>
      </c>
      <c r="F79" s="192">
        <f t="shared" si="1"/>
        <v>0</v>
      </c>
      <c r="G79" s="177"/>
      <c r="H79" s="177"/>
      <c r="I79" s="177"/>
      <c r="J79" s="176"/>
    </row>
    <row r="80" spans="1:10" x14ac:dyDescent="0.25">
      <c r="A80" s="218" t="s">
        <v>187</v>
      </c>
      <c r="B80" s="25" t="s">
        <v>188</v>
      </c>
      <c r="C80" s="101">
        <v>300000</v>
      </c>
      <c r="D80" s="101">
        <v>0</v>
      </c>
      <c r="E80" s="101">
        <v>0</v>
      </c>
      <c r="F80" s="192">
        <f t="shared" si="1"/>
        <v>300000</v>
      </c>
      <c r="G80" s="177"/>
      <c r="H80" s="177"/>
      <c r="I80" s="177"/>
      <c r="J80" s="176"/>
    </row>
    <row r="81" spans="1:10" x14ac:dyDescent="0.25">
      <c r="A81" s="209" t="s">
        <v>189</v>
      </c>
      <c r="B81" s="25" t="s">
        <v>190</v>
      </c>
      <c r="C81" s="101">
        <v>0</v>
      </c>
      <c r="D81" s="101">
        <v>0</v>
      </c>
      <c r="E81" s="101">
        <v>0</v>
      </c>
      <c r="F81" s="192">
        <f t="shared" si="1"/>
        <v>0</v>
      </c>
      <c r="G81" s="177"/>
      <c r="H81" s="177"/>
      <c r="I81" s="177"/>
      <c r="J81" s="176"/>
    </row>
    <row r="82" spans="1:10" x14ac:dyDescent="0.25">
      <c r="A82" s="209" t="s">
        <v>191</v>
      </c>
      <c r="B82" s="25" t="s">
        <v>192</v>
      </c>
      <c r="C82" s="101">
        <v>0</v>
      </c>
      <c r="D82" s="101">
        <v>0</v>
      </c>
      <c r="E82" s="101">
        <v>0</v>
      </c>
      <c r="F82" s="192">
        <f t="shared" si="1"/>
        <v>0</v>
      </c>
      <c r="G82" s="177"/>
      <c r="H82" s="177"/>
      <c r="I82" s="177"/>
      <c r="J82" s="176"/>
    </row>
    <row r="83" spans="1:10" x14ac:dyDescent="0.25">
      <c r="A83" s="209" t="s">
        <v>193</v>
      </c>
      <c r="B83" s="25" t="s">
        <v>194</v>
      </c>
      <c r="C83" s="101">
        <v>81000</v>
      </c>
      <c r="D83" s="101">
        <v>0</v>
      </c>
      <c r="E83" s="101">
        <v>0</v>
      </c>
      <c r="F83" s="192">
        <f t="shared" si="1"/>
        <v>81000</v>
      </c>
      <c r="G83" s="177"/>
      <c r="H83" s="177"/>
      <c r="I83" s="177"/>
      <c r="J83" s="176"/>
    </row>
    <row r="84" spans="1:10" s="78" customFormat="1" ht="15.75" x14ac:dyDescent="0.25">
      <c r="A84" s="219" t="s">
        <v>423</v>
      </c>
      <c r="B84" s="37" t="s">
        <v>195</v>
      </c>
      <c r="C84" s="103">
        <f t="shared" ref="C84:F84" si="3">SUM(C77:C83)</f>
        <v>381000</v>
      </c>
      <c r="D84" s="103">
        <f t="shared" si="3"/>
        <v>0</v>
      </c>
      <c r="E84" s="103">
        <f t="shared" si="3"/>
        <v>0</v>
      </c>
      <c r="F84" s="193">
        <f t="shared" si="3"/>
        <v>381000</v>
      </c>
      <c r="G84" s="148"/>
      <c r="H84" s="148"/>
      <c r="I84" s="148"/>
      <c r="J84" s="148"/>
    </row>
    <row r="85" spans="1:10" x14ac:dyDescent="0.25">
      <c r="A85" s="212" t="s">
        <v>196</v>
      </c>
      <c r="B85" s="25" t="s">
        <v>197</v>
      </c>
      <c r="C85" s="101">
        <v>62048609</v>
      </c>
      <c r="D85" s="101">
        <v>0</v>
      </c>
      <c r="E85" s="101">
        <v>0</v>
      </c>
      <c r="F85" s="192">
        <f t="shared" si="1"/>
        <v>62048609</v>
      </c>
      <c r="G85" s="178"/>
      <c r="H85" s="177"/>
      <c r="I85" s="177"/>
      <c r="J85" s="176"/>
    </row>
    <row r="86" spans="1:10" x14ac:dyDescent="0.25">
      <c r="A86" s="212" t="s">
        <v>198</v>
      </c>
      <c r="B86" s="25" t="s">
        <v>199</v>
      </c>
      <c r="C86" s="101">
        <v>0</v>
      </c>
      <c r="D86" s="101">
        <v>0</v>
      </c>
      <c r="E86" s="101">
        <v>0</v>
      </c>
      <c r="F86" s="192">
        <f t="shared" si="1"/>
        <v>0</v>
      </c>
      <c r="G86" s="177"/>
      <c r="H86" s="177"/>
      <c r="I86" s="177"/>
      <c r="J86" s="176"/>
    </row>
    <row r="87" spans="1:10" x14ac:dyDescent="0.25">
      <c r="A87" s="212" t="s">
        <v>200</v>
      </c>
      <c r="B87" s="25" t="s">
        <v>201</v>
      </c>
      <c r="C87" s="101">
        <v>0</v>
      </c>
      <c r="D87" s="101">
        <v>0</v>
      </c>
      <c r="E87" s="101">
        <v>0</v>
      </c>
      <c r="F87" s="192">
        <f t="shared" si="1"/>
        <v>0</v>
      </c>
      <c r="G87" s="177"/>
      <c r="H87" s="177"/>
      <c r="I87" s="177"/>
      <c r="J87" s="176"/>
    </row>
    <row r="88" spans="1:10" x14ac:dyDescent="0.25">
      <c r="A88" s="212" t="s">
        <v>202</v>
      </c>
      <c r="B88" s="25" t="s">
        <v>203</v>
      </c>
      <c r="C88" s="101">
        <v>15732284</v>
      </c>
      <c r="D88" s="101">
        <v>0</v>
      </c>
      <c r="E88" s="101">
        <v>0</v>
      </c>
      <c r="F88" s="192">
        <f t="shared" si="1"/>
        <v>15732284</v>
      </c>
      <c r="G88" s="177"/>
      <c r="H88" s="177"/>
      <c r="I88" s="177"/>
      <c r="J88" s="176"/>
    </row>
    <row r="89" spans="1:10" s="78" customFormat="1" ht="15.75" x14ac:dyDescent="0.25">
      <c r="A89" s="214" t="s">
        <v>424</v>
      </c>
      <c r="B89" s="37" t="s">
        <v>204</v>
      </c>
      <c r="C89" s="103">
        <f>SUM(C85:C88)</f>
        <v>77780893</v>
      </c>
      <c r="D89" s="103">
        <f>SUM(D85:D88)</f>
        <v>0</v>
      </c>
      <c r="E89" s="103">
        <f>SUM(E85:E88)</f>
        <v>0</v>
      </c>
      <c r="F89" s="193">
        <f t="shared" si="1"/>
        <v>77780893</v>
      </c>
      <c r="G89" s="148"/>
      <c r="H89" s="148"/>
      <c r="I89" s="148"/>
      <c r="J89" s="148"/>
    </row>
    <row r="90" spans="1:10" ht="30" x14ac:dyDescent="0.25">
      <c r="A90" s="212" t="s">
        <v>205</v>
      </c>
      <c r="B90" s="25" t="s">
        <v>206</v>
      </c>
      <c r="C90" s="101">
        <v>0</v>
      </c>
      <c r="D90" s="101">
        <v>0</v>
      </c>
      <c r="E90" s="101">
        <v>0</v>
      </c>
      <c r="F90" s="192">
        <f t="shared" si="1"/>
        <v>0</v>
      </c>
      <c r="G90" s="177"/>
      <c r="H90" s="177"/>
      <c r="I90" s="177"/>
      <c r="J90" s="176"/>
    </row>
    <row r="91" spans="1:10" ht="30" x14ac:dyDescent="0.25">
      <c r="A91" s="212" t="s">
        <v>460</v>
      </c>
      <c r="B91" s="25" t="s">
        <v>207</v>
      </c>
      <c r="C91" s="101">
        <v>0</v>
      </c>
      <c r="D91" s="101">
        <v>0</v>
      </c>
      <c r="E91" s="101">
        <v>0</v>
      </c>
      <c r="F91" s="192">
        <f t="shared" si="1"/>
        <v>0</v>
      </c>
      <c r="G91" s="177"/>
      <c r="H91" s="177"/>
      <c r="I91" s="177"/>
      <c r="J91" s="176"/>
    </row>
    <row r="92" spans="1:10" ht="30" x14ac:dyDescent="0.25">
      <c r="A92" s="212" t="s">
        <v>461</v>
      </c>
      <c r="B92" s="25" t="s">
        <v>208</v>
      </c>
      <c r="C92" s="101">
        <v>0</v>
      </c>
      <c r="D92" s="101">
        <v>0</v>
      </c>
      <c r="E92" s="101">
        <v>0</v>
      </c>
      <c r="F92" s="192">
        <f t="shared" si="1"/>
        <v>0</v>
      </c>
      <c r="G92" s="177"/>
      <c r="H92" s="177"/>
      <c r="I92" s="177"/>
      <c r="J92" s="176"/>
    </row>
    <row r="93" spans="1:10" x14ac:dyDescent="0.25">
      <c r="A93" s="212" t="s">
        <v>462</v>
      </c>
      <c r="B93" s="25" t="s">
        <v>209</v>
      </c>
      <c r="C93" s="101">
        <v>0</v>
      </c>
      <c r="D93" s="101">
        <v>0</v>
      </c>
      <c r="E93" s="101">
        <v>0</v>
      </c>
      <c r="F93" s="192">
        <f t="shared" si="1"/>
        <v>0</v>
      </c>
      <c r="G93" s="177"/>
      <c r="H93" s="177"/>
      <c r="I93" s="177"/>
      <c r="J93" s="176"/>
    </row>
    <row r="94" spans="1:10" ht="30" x14ac:dyDescent="0.25">
      <c r="A94" s="212" t="s">
        <v>463</v>
      </c>
      <c r="B94" s="25" t="s">
        <v>210</v>
      </c>
      <c r="C94" s="101">
        <v>0</v>
      </c>
      <c r="D94" s="101">
        <v>0</v>
      </c>
      <c r="E94" s="101">
        <v>0</v>
      </c>
      <c r="F94" s="192">
        <f t="shared" si="1"/>
        <v>0</v>
      </c>
      <c r="G94" s="177"/>
      <c r="H94" s="177"/>
      <c r="I94" s="177"/>
      <c r="J94" s="176"/>
    </row>
    <row r="95" spans="1:10" ht="30" x14ac:dyDescent="0.25">
      <c r="A95" s="212" t="s">
        <v>464</v>
      </c>
      <c r="B95" s="25" t="s">
        <v>211</v>
      </c>
      <c r="C95" s="101">
        <v>0</v>
      </c>
      <c r="D95" s="101">
        <v>0</v>
      </c>
      <c r="E95" s="101">
        <v>0</v>
      </c>
      <c r="F95" s="192">
        <f t="shared" si="1"/>
        <v>0</v>
      </c>
      <c r="G95" s="177"/>
      <c r="H95" s="177"/>
      <c r="I95" s="177"/>
      <c r="J95" s="176"/>
    </row>
    <row r="96" spans="1:10" x14ac:dyDescent="0.25">
      <c r="A96" s="212" t="s">
        <v>212</v>
      </c>
      <c r="B96" s="25" t="s">
        <v>213</v>
      </c>
      <c r="C96" s="101">
        <v>0</v>
      </c>
      <c r="D96" s="101">
        <v>0</v>
      </c>
      <c r="E96" s="101">
        <v>0</v>
      </c>
      <c r="F96" s="192">
        <f t="shared" si="1"/>
        <v>0</v>
      </c>
      <c r="G96" s="177"/>
      <c r="H96" s="177"/>
      <c r="I96" s="177"/>
      <c r="J96" s="176"/>
    </row>
    <row r="97" spans="1:10" x14ac:dyDescent="0.25">
      <c r="A97" s="212" t="s">
        <v>659</v>
      </c>
      <c r="B97" s="25" t="s">
        <v>214</v>
      </c>
      <c r="C97" s="101">
        <v>0</v>
      </c>
      <c r="D97" s="101">
        <v>0</v>
      </c>
      <c r="E97" s="101">
        <v>0</v>
      </c>
      <c r="F97" s="192">
        <f t="shared" si="1"/>
        <v>0</v>
      </c>
      <c r="G97" s="177"/>
      <c r="H97" s="177"/>
      <c r="I97" s="177"/>
      <c r="J97" s="176"/>
    </row>
    <row r="98" spans="1:10" x14ac:dyDescent="0.25">
      <c r="A98" s="212" t="s">
        <v>660</v>
      </c>
      <c r="B98" s="25" t="s">
        <v>661</v>
      </c>
      <c r="C98" s="101">
        <v>0</v>
      </c>
      <c r="D98" s="101">
        <v>0</v>
      </c>
      <c r="E98" s="101">
        <v>0</v>
      </c>
      <c r="F98" s="192">
        <f t="shared" si="1"/>
        <v>0</v>
      </c>
      <c r="G98" s="177"/>
      <c r="H98" s="177"/>
      <c r="I98" s="177"/>
      <c r="J98" s="176"/>
    </row>
    <row r="99" spans="1:10" s="78" customFormat="1" ht="15.75" x14ac:dyDescent="0.25">
      <c r="A99" s="214" t="s">
        <v>425</v>
      </c>
      <c r="B99" s="37" t="s">
        <v>215</v>
      </c>
      <c r="C99" s="103">
        <f>SUM(C90:C98)</f>
        <v>0</v>
      </c>
      <c r="D99" s="103">
        <f>SUM(D90:D98)</f>
        <v>0</v>
      </c>
      <c r="E99" s="103">
        <f>SUM(E90:E98)</f>
        <v>0</v>
      </c>
      <c r="F99" s="193">
        <f t="shared" si="1"/>
        <v>0</v>
      </c>
      <c r="G99" s="148"/>
      <c r="H99" s="148"/>
      <c r="I99" s="148"/>
      <c r="J99" s="148"/>
    </row>
    <row r="100" spans="1:10" s="78" customFormat="1" ht="15.75" x14ac:dyDescent="0.25">
      <c r="A100" s="217" t="s">
        <v>37</v>
      </c>
      <c r="B100" s="116"/>
      <c r="C100" s="117">
        <f>C99+C89+C84</f>
        <v>78161893</v>
      </c>
      <c r="D100" s="117"/>
      <c r="E100" s="117"/>
      <c r="F100" s="195">
        <f t="shared" si="1"/>
        <v>78161893</v>
      </c>
      <c r="G100" s="177"/>
      <c r="H100" s="177"/>
      <c r="I100" s="177"/>
      <c r="J100" s="176"/>
    </row>
    <row r="101" spans="1:10" s="78" customFormat="1" ht="17.25" x14ac:dyDescent="0.3">
      <c r="A101" s="220" t="s">
        <v>472</v>
      </c>
      <c r="B101" s="121" t="s">
        <v>216</v>
      </c>
      <c r="C101" s="122">
        <f>C26+C27+C52+C61+C75+C84+C89+C99</f>
        <v>120761730</v>
      </c>
      <c r="D101" s="122">
        <f>D26+D27+D52+D61+D75+D84+D89+D99</f>
        <v>0</v>
      </c>
      <c r="E101" s="122">
        <f>E26+E27+E52+E61+E75+E84+E89+E99</f>
        <v>13000</v>
      </c>
      <c r="F101" s="196">
        <f>SUM(C101:E101)</f>
        <v>120774730</v>
      </c>
      <c r="G101" s="179"/>
      <c r="H101" s="179"/>
      <c r="I101" s="179"/>
      <c r="J101" s="148"/>
    </row>
    <row r="102" spans="1:10" x14ac:dyDescent="0.25">
      <c r="A102" s="212" t="s">
        <v>662</v>
      </c>
      <c r="B102" s="5" t="s">
        <v>217</v>
      </c>
      <c r="C102" s="101">
        <v>0</v>
      </c>
      <c r="D102" s="101">
        <v>0</v>
      </c>
      <c r="E102" s="101">
        <v>0</v>
      </c>
      <c r="F102" s="192">
        <f t="shared" si="1"/>
        <v>0</v>
      </c>
      <c r="G102" s="177"/>
      <c r="H102" s="177"/>
      <c r="I102" s="177"/>
      <c r="J102" s="176"/>
    </row>
    <row r="103" spans="1:10" x14ac:dyDescent="0.25">
      <c r="A103" s="212" t="s">
        <v>220</v>
      </c>
      <c r="B103" s="5" t="s">
        <v>221</v>
      </c>
      <c r="C103" s="101">
        <v>0</v>
      </c>
      <c r="D103" s="101">
        <v>0</v>
      </c>
      <c r="E103" s="101">
        <v>0</v>
      </c>
      <c r="F103" s="192">
        <f t="shared" si="1"/>
        <v>0</v>
      </c>
      <c r="G103" s="177"/>
      <c r="H103" s="177"/>
      <c r="I103" s="177"/>
      <c r="J103" s="176"/>
    </row>
    <row r="104" spans="1:10" x14ac:dyDescent="0.25">
      <c r="A104" s="212" t="s">
        <v>466</v>
      </c>
      <c r="B104" s="5" t="s">
        <v>222</v>
      </c>
      <c r="C104" s="101">
        <v>0</v>
      </c>
      <c r="D104" s="101">
        <v>0</v>
      </c>
      <c r="E104" s="101">
        <v>0</v>
      </c>
      <c r="F104" s="192">
        <f t="shared" si="1"/>
        <v>0</v>
      </c>
      <c r="G104" s="177"/>
      <c r="H104" s="177"/>
      <c r="I104" s="177"/>
      <c r="J104" s="176"/>
    </row>
    <row r="105" spans="1:10" s="78" customFormat="1" x14ac:dyDescent="0.25">
      <c r="A105" s="221" t="s">
        <v>430</v>
      </c>
      <c r="B105" s="7" t="s">
        <v>224</v>
      </c>
      <c r="C105" s="102">
        <f>SUM(C102:C104)</f>
        <v>0</v>
      </c>
      <c r="D105" s="102">
        <f>SUM(D102:D104)</f>
        <v>0</v>
      </c>
      <c r="E105" s="102">
        <f>SUM(E102:E104)</f>
        <v>0</v>
      </c>
      <c r="F105" s="165">
        <f t="shared" si="1"/>
        <v>0</v>
      </c>
      <c r="G105" s="180"/>
      <c r="H105" s="180"/>
      <c r="I105" s="180"/>
      <c r="J105" s="180"/>
    </row>
    <row r="106" spans="1:10" x14ac:dyDescent="0.25">
      <c r="A106" s="222" t="s">
        <v>467</v>
      </c>
      <c r="B106" s="5" t="s">
        <v>225</v>
      </c>
      <c r="C106" s="101">
        <v>0</v>
      </c>
      <c r="D106" s="101">
        <v>0</v>
      </c>
      <c r="E106" s="101">
        <v>0</v>
      </c>
      <c r="F106" s="192">
        <f t="shared" si="1"/>
        <v>0</v>
      </c>
      <c r="G106" s="177"/>
      <c r="H106" s="177"/>
      <c r="I106" s="177"/>
      <c r="J106" s="176"/>
    </row>
    <row r="107" spans="1:10" x14ac:dyDescent="0.25">
      <c r="A107" s="222" t="s">
        <v>436</v>
      </c>
      <c r="B107" s="5" t="s">
        <v>228</v>
      </c>
      <c r="C107" s="101">
        <v>0</v>
      </c>
      <c r="D107" s="101">
        <v>0</v>
      </c>
      <c r="E107" s="101">
        <v>0</v>
      </c>
      <c r="F107" s="192">
        <f t="shared" si="1"/>
        <v>0</v>
      </c>
      <c r="G107" s="177"/>
      <c r="H107" s="177"/>
      <c r="I107" s="177"/>
      <c r="J107" s="176"/>
    </row>
    <row r="108" spans="1:10" x14ac:dyDescent="0.25">
      <c r="A108" s="212" t="s">
        <v>229</v>
      </c>
      <c r="B108" s="5" t="s">
        <v>230</v>
      </c>
      <c r="C108" s="101">
        <v>0</v>
      </c>
      <c r="D108" s="101">
        <v>0</v>
      </c>
      <c r="E108" s="101">
        <v>0</v>
      </c>
      <c r="F108" s="192">
        <f t="shared" si="1"/>
        <v>0</v>
      </c>
      <c r="G108" s="177"/>
      <c r="H108" s="177"/>
      <c r="I108" s="177"/>
      <c r="J108" s="176"/>
    </row>
    <row r="109" spans="1:10" x14ac:dyDescent="0.25">
      <c r="A109" s="212" t="s">
        <v>468</v>
      </c>
      <c r="B109" s="5" t="s">
        <v>231</v>
      </c>
      <c r="C109" s="101">
        <v>0</v>
      </c>
      <c r="D109" s="101">
        <v>0</v>
      </c>
      <c r="E109" s="101">
        <v>0</v>
      </c>
      <c r="F109" s="192">
        <f t="shared" si="1"/>
        <v>0</v>
      </c>
      <c r="G109" s="177"/>
      <c r="H109" s="177"/>
      <c r="I109" s="177"/>
      <c r="J109" s="176"/>
    </row>
    <row r="110" spans="1:10" s="78" customFormat="1" x14ac:dyDescent="0.25">
      <c r="A110" s="223" t="s">
        <v>433</v>
      </c>
      <c r="B110" s="7" t="s">
        <v>232</v>
      </c>
      <c r="C110" s="102">
        <f>SUM(C106:C109)</f>
        <v>0</v>
      </c>
      <c r="D110" s="102">
        <f>SUM(D106:D109)</f>
        <v>0</v>
      </c>
      <c r="E110" s="102">
        <f>SUM(E106:E109)</f>
        <v>0</v>
      </c>
      <c r="F110" s="165">
        <f t="shared" si="1"/>
        <v>0</v>
      </c>
      <c r="G110" s="180"/>
      <c r="H110" s="180"/>
      <c r="I110" s="180"/>
      <c r="J110" s="180"/>
    </row>
    <row r="111" spans="1:10" s="78" customFormat="1" x14ac:dyDescent="0.25">
      <c r="A111" s="223" t="s">
        <v>233</v>
      </c>
      <c r="B111" s="7" t="s">
        <v>234</v>
      </c>
      <c r="C111" s="102">
        <v>0</v>
      </c>
      <c r="D111" s="102">
        <v>0</v>
      </c>
      <c r="E111" s="102">
        <v>0</v>
      </c>
      <c r="F111" s="165">
        <f t="shared" si="1"/>
        <v>0</v>
      </c>
      <c r="G111" s="180"/>
      <c r="H111" s="180"/>
      <c r="I111" s="180"/>
      <c r="J111" s="180"/>
    </row>
    <row r="112" spans="1:10" s="78" customFormat="1" x14ac:dyDescent="0.25">
      <c r="A112" s="223" t="s">
        <v>235</v>
      </c>
      <c r="B112" s="7" t="s">
        <v>236</v>
      </c>
      <c r="C112" s="102">
        <v>1971947</v>
      </c>
      <c r="D112" s="102">
        <v>0</v>
      </c>
      <c r="E112" s="102">
        <v>0</v>
      </c>
      <c r="F112" s="165">
        <f t="shared" si="1"/>
        <v>1971947</v>
      </c>
      <c r="G112" s="180"/>
      <c r="H112" s="180"/>
      <c r="I112" s="180"/>
      <c r="J112" s="180"/>
    </row>
    <row r="113" spans="1:10" s="78" customFormat="1" x14ac:dyDescent="0.25">
      <c r="A113" s="223" t="s">
        <v>237</v>
      </c>
      <c r="B113" s="7" t="s">
        <v>238</v>
      </c>
      <c r="C113" s="102">
        <v>22453000</v>
      </c>
      <c r="D113" s="102">
        <f>SUM(D111:D112)</f>
        <v>0</v>
      </c>
      <c r="E113" s="102">
        <f>SUM(E111:E112)</f>
        <v>0</v>
      </c>
      <c r="F113" s="165">
        <f t="shared" si="1"/>
        <v>22453000</v>
      </c>
      <c r="G113" s="181"/>
      <c r="H113" s="181"/>
      <c r="I113" s="181"/>
      <c r="J113" s="181"/>
    </row>
    <row r="114" spans="1:10" s="78" customFormat="1" x14ac:dyDescent="0.25">
      <c r="A114" s="223" t="s">
        <v>239</v>
      </c>
      <c r="B114" s="7" t="s">
        <v>240</v>
      </c>
      <c r="C114" s="110">
        <v>0</v>
      </c>
      <c r="D114" s="110">
        <v>0</v>
      </c>
      <c r="E114" s="110">
        <v>0</v>
      </c>
      <c r="F114" s="165">
        <f t="shared" si="1"/>
        <v>0</v>
      </c>
      <c r="G114" s="181"/>
      <c r="H114" s="181"/>
      <c r="I114" s="181"/>
      <c r="J114" s="180"/>
    </row>
    <row r="115" spans="1:10" s="78" customFormat="1" x14ac:dyDescent="0.25">
      <c r="A115" s="223" t="s">
        <v>241</v>
      </c>
      <c r="B115" s="7" t="s">
        <v>242</v>
      </c>
      <c r="C115" s="110">
        <v>0</v>
      </c>
      <c r="D115" s="110">
        <v>0</v>
      </c>
      <c r="E115" s="110">
        <v>0</v>
      </c>
      <c r="F115" s="165">
        <f t="shared" si="1"/>
        <v>0</v>
      </c>
      <c r="G115" s="181"/>
      <c r="H115" s="181"/>
      <c r="I115" s="181"/>
      <c r="J115" s="180"/>
    </row>
    <row r="116" spans="1:10" s="78" customFormat="1" x14ac:dyDescent="0.25">
      <c r="A116" s="223" t="s">
        <v>243</v>
      </c>
      <c r="B116" s="7" t="s">
        <v>244</v>
      </c>
      <c r="C116" s="110">
        <v>0</v>
      </c>
      <c r="D116" s="110">
        <v>0</v>
      </c>
      <c r="E116" s="110">
        <v>0</v>
      </c>
      <c r="F116" s="165">
        <f t="shared" si="1"/>
        <v>0</v>
      </c>
      <c r="G116" s="181"/>
      <c r="H116" s="181"/>
      <c r="I116" s="181"/>
      <c r="J116" s="180"/>
    </row>
    <row r="117" spans="1:10" s="78" customFormat="1" ht="15.75" x14ac:dyDescent="0.25">
      <c r="A117" s="224" t="s">
        <v>434</v>
      </c>
      <c r="B117" s="27" t="s">
        <v>245</v>
      </c>
      <c r="C117" s="111">
        <f>C105+C110+C111+C112+C113+C114+C115+C116</f>
        <v>24424947</v>
      </c>
      <c r="D117" s="111">
        <f>D105+D110+D111+D112+D113+D114+D115+D116</f>
        <v>0</v>
      </c>
      <c r="E117" s="111">
        <f>E105+E110+E111+E112+E113+E114+E115+E116</f>
        <v>0</v>
      </c>
      <c r="F117" s="166">
        <f t="shared" si="1"/>
        <v>24424947</v>
      </c>
      <c r="G117" s="182"/>
      <c r="H117" s="182"/>
      <c r="I117" s="182"/>
      <c r="J117" s="182"/>
    </row>
    <row r="118" spans="1:10" x14ac:dyDescent="0.25">
      <c r="A118" s="222" t="s">
        <v>246</v>
      </c>
      <c r="B118" s="5" t="s">
        <v>247</v>
      </c>
      <c r="C118" s="101">
        <v>0</v>
      </c>
      <c r="D118" s="101">
        <v>0</v>
      </c>
      <c r="E118" s="101">
        <v>0</v>
      </c>
      <c r="F118" s="192">
        <f t="shared" si="1"/>
        <v>0</v>
      </c>
      <c r="G118" s="177"/>
      <c r="H118" s="177"/>
      <c r="I118" s="177"/>
      <c r="J118" s="176"/>
    </row>
    <row r="119" spans="1:10" x14ac:dyDescent="0.25">
      <c r="A119" s="212" t="s">
        <v>248</v>
      </c>
      <c r="B119" s="5" t="s">
        <v>249</v>
      </c>
      <c r="C119" s="101">
        <v>0</v>
      </c>
      <c r="D119" s="101">
        <v>0</v>
      </c>
      <c r="E119" s="101">
        <v>0</v>
      </c>
      <c r="F119" s="192">
        <f t="shared" si="1"/>
        <v>0</v>
      </c>
      <c r="G119" s="177"/>
      <c r="H119" s="177"/>
      <c r="I119" s="177"/>
      <c r="J119" s="176"/>
    </row>
    <row r="120" spans="1:10" x14ac:dyDescent="0.25">
      <c r="A120" s="222" t="s">
        <v>469</v>
      </c>
      <c r="B120" s="5" t="s">
        <v>250</v>
      </c>
      <c r="C120" s="101">
        <v>0</v>
      </c>
      <c r="D120" s="101">
        <v>0</v>
      </c>
      <c r="E120" s="101">
        <v>0</v>
      </c>
      <c r="F120" s="192">
        <f t="shared" si="1"/>
        <v>0</v>
      </c>
      <c r="G120" s="177"/>
      <c r="H120" s="177"/>
      <c r="I120" s="177"/>
      <c r="J120" s="176"/>
    </row>
    <row r="121" spans="1:10" x14ac:dyDescent="0.25">
      <c r="A121" s="222" t="s">
        <v>439</v>
      </c>
      <c r="B121" s="5" t="s">
        <v>251</v>
      </c>
      <c r="C121" s="101">
        <v>0</v>
      </c>
      <c r="D121" s="101">
        <v>0</v>
      </c>
      <c r="E121" s="101">
        <v>0</v>
      </c>
      <c r="F121" s="192">
        <f t="shared" si="1"/>
        <v>0</v>
      </c>
      <c r="G121" s="177"/>
      <c r="H121" s="177"/>
      <c r="I121" s="177"/>
      <c r="J121" s="176"/>
    </row>
    <row r="122" spans="1:10" s="78" customFormat="1" x14ac:dyDescent="0.25">
      <c r="A122" s="224" t="s">
        <v>440</v>
      </c>
      <c r="B122" s="27" t="s">
        <v>255</v>
      </c>
      <c r="C122" s="102">
        <f>SUM(C118:C121)</f>
        <v>0</v>
      </c>
      <c r="D122" s="102">
        <f>SUM(D118:D121)</f>
        <v>0</v>
      </c>
      <c r="E122" s="102">
        <f>SUM(E118:E121)</f>
        <v>0</v>
      </c>
      <c r="F122" s="165">
        <f t="shared" si="1"/>
        <v>0</v>
      </c>
      <c r="G122" s="180"/>
      <c r="H122" s="180"/>
      <c r="I122" s="180"/>
      <c r="J122" s="180"/>
    </row>
    <row r="123" spans="1:10" x14ac:dyDescent="0.25">
      <c r="A123" s="212" t="s">
        <v>256</v>
      </c>
      <c r="B123" s="5" t="s">
        <v>257</v>
      </c>
      <c r="C123" s="101">
        <v>0</v>
      </c>
      <c r="D123" s="101">
        <v>0</v>
      </c>
      <c r="E123" s="101">
        <v>0</v>
      </c>
      <c r="F123" s="192">
        <f t="shared" si="1"/>
        <v>0</v>
      </c>
      <c r="G123" s="177"/>
      <c r="H123" s="177"/>
      <c r="I123" s="177"/>
      <c r="J123" s="176"/>
    </row>
    <row r="124" spans="1:10" s="78" customFormat="1" ht="15.75" x14ac:dyDescent="0.25">
      <c r="A124" s="225" t="s">
        <v>473</v>
      </c>
      <c r="B124" s="125" t="s">
        <v>258</v>
      </c>
      <c r="C124" s="126">
        <f>C117+C122+C123</f>
        <v>24424947</v>
      </c>
      <c r="D124" s="126">
        <f>D117+D122+D123</f>
        <v>0</v>
      </c>
      <c r="E124" s="126">
        <f>E117+E122+E123</f>
        <v>0</v>
      </c>
      <c r="F124" s="167">
        <f t="shared" si="1"/>
        <v>24424947</v>
      </c>
      <c r="G124" s="182"/>
      <c r="H124" s="182"/>
      <c r="I124" s="182"/>
      <c r="J124" s="182"/>
    </row>
    <row r="125" spans="1:10" s="78" customFormat="1" ht="18" thickBot="1" x14ac:dyDescent="0.35">
      <c r="A125" s="226" t="s">
        <v>509</v>
      </c>
      <c r="B125" s="227"/>
      <c r="C125" s="228">
        <f>C101+C124</f>
        <v>145186677</v>
      </c>
      <c r="D125" s="228">
        <f>D101+D124</f>
        <v>0</v>
      </c>
      <c r="E125" s="228">
        <f>E101+E124</f>
        <v>13000</v>
      </c>
      <c r="F125" s="229">
        <f t="shared" si="1"/>
        <v>145199677</v>
      </c>
      <c r="G125" s="179"/>
      <c r="H125" s="179"/>
      <c r="I125" s="179"/>
      <c r="J125" s="179"/>
    </row>
    <row r="126" spans="1:10" x14ac:dyDescent="0.25">
      <c r="G126" s="66"/>
      <c r="H126" s="66"/>
      <c r="I126" s="66"/>
      <c r="J126" s="66"/>
    </row>
    <row r="127" spans="1:10" x14ac:dyDescent="0.25">
      <c r="G127" s="66"/>
      <c r="H127" s="66"/>
      <c r="I127" s="66"/>
      <c r="J127" s="66"/>
    </row>
    <row r="128" spans="1:10" x14ac:dyDescent="0.25">
      <c r="G128" s="66"/>
      <c r="H128" s="66"/>
      <c r="I128" s="66"/>
      <c r="J128" s="66"/>
    </row>
    <row r="129" spans="7:10" x14ac:dyDescent="0.25">
      <c r="G129" s="66"/>
      <c r="H129" s="66"/>
      <c r="I129" s="66"/>
      <c r="J129" s="66"/>
    </row>
  </sheetData>
  <mergeCells count="5">
    <mergeCell ref="C1:F1"/>
    <mergeCell ref="G6:J6"/>
    <mergeCell ref="C6:F6"/>
    <mergeCell ref="A3:F3"/>
    <mergeCell ref="A4:F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view="pageBreakPreview" zoomScale="85" zoomScaleNormal="100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365" t="s">
        <v>720</v>
      </c>
      <c r="D1" s="365"/>
    </row>
    <row r="3" spans="1:4" ht="22.5" customHeight="1" x14ac:dyDescent="0.25">
      <c r="A3" s="353" t="s">
        <v>695</v>
      </c>
      <c r="B3" s="354"/>
      <c r="C3" s="354"/>
      <c r="D3" s="354"/>
    </row>
    <row r="4" spans="1:4" ht="48.75" customHeight="1" x14ac:dyDescent="0.25">
      <c r="A4" s="356" t="s">
        <v>683</v>
      </c>
      <c r="B4" s="354"/>
      <c r="C4" s="354"/>
      <c r="D4" s="355"/>
    </row>
    <row r="5" spans="1:4" ht="21" customHeight="1" x14ac:dyDescent="0.25">
      <c r="A5" s="47"/>
      <c r="B5" s="48"/>
      <c r="C5" s="48"/>
    </row>
    <row r="6" spans="1:4" x14ac:dyDescent="0.25">
      <c r="A6" s="4" t="s">
        <v>1</v>
      </c>
    </row>
    <row r="7" spans="1:4" ht="25.5" x14ac:dyDescent="0.25">
      <c r="A7" s="30" t="s">
        <v>634</v>
      </c>
      <c r="B7" s="3" t="s">
        <v>80</v>
      </c>
      <c r="C7" s="61" t="s">
        <v>25</v>
      </c>
      <c r="D7" s="61" t="s">
        <v>26</v>
      </c>
    </row>
    <row r="8" spans="1:4" x14ac:dyDescent="0.25">
      <c r="A8" s="11" t="s">
        <v>432</v>
      </c>
      <c r="B8" s="5" t="s">
        <v>217</v>
      </c>
      <c r="C8" s="24"/>
      <c r="D8" s="24"/>
    </row>
    <row r="9" spans="1:4" x14ac:dyDescent="0.25">
      <c r="A9" s="18" t="s">
        <v>218</v>
      </c>
      <c r="B9" s="18" t="s">
        <v>217</v>
      </c>
      <c r="C9" s="24"/>
      <c r="D9" s="24"/>
    </row>
    <row r="10" spans="1:4" x14ac:dyDescent="0.25">
      <c r="A10" s="18" t="s">
        <v>219</v>
      </c>
      <c r="B10" s="18" t="s">
        <v>217</v>
      </c>
      <c r="C10" s="24"/>
      <c r="D10" s="24"/>
    </row>
    <row r="11" spans="1:4" ht="30" x14ac:dyDescent="0.25">
      <c r="A11" s="11" t="s">
        <v>220</v>
      </c>
      <c r="B11" s="5" t="s">
        <v>221</v>
      </c>
      <c r="C11" s="24"/>
      <c r="D11" s="93"/>
    </row>
    <row r="12" spans="1:4" x14ac:dyDescent="0.25">
      <c r="A12" s="11" t="s">
        <v>431</v>
      </c>
      <c r="B12" s="5" t="s">
        <v>222</v>
      </c>
      <c r="C12" s="93"/>
      <c r="D12" s="99"/>
    </row>
    <row r="13" spans="1:4" x14ac:dyDescent="0.25">
      <c r="A13" s="18" t="s">
        <v>218</v>
      </c>
      <c r="B13" s="18" t="s">
        <v>222</v>
      </c>
      <c r="C13" s="24"/>
      <c r="D13" s="99"/>
    </row>
    <row r="14" spans="1:4" x14ac:dyDescent="0.25">
      <c r="A14" s="18" t="s">
        <v>219</v>
      </c>
      <c r="B14" s="18" t="s">
        <v>223</v>
      </c>
      <c r="C14" s="24"/>
      <c r="D14" s="99"/>
    </row>
    <row r="15" spans="1:4" s="78" customFormat="1" x14ac:dyDescent="0.25">
      <c r="A15" s="10" t="s">
        <v>430</v>
      </c>
      <c r="B15" s="7" t="s">
        <v>224</v>
      </c>
      <c r="C15" s="83"/>
      <c r="D15" s="98"/>
    </row>
    <row r="16" spans="1:4" x14ac:dyDescent="0.25">
      <c r="A16" s="20" t="s">
        <v>435</v>
      </c>
      <c r="B16" s="5" t="s">
        <v>225</v>
      </c>
      <c r="C16" s="24"/>
      <c r="D16" s="99"/>
    </row>
    <row r="17" spans="1:4" x14ac:dyDescent="0.25">
      <c r="A17" s="18" t="s">
        <v>226</v>
      </c>
      <c r="B17" s="18" t="s">
        <v>225</v>
      </c>
      <c r="C17" s="24"/>
      <c r="D17" s="93"/>
    </row>
    <row r="18" spans="1:4" x14ac:dyDescent="0.25">
      <c r="A18" s="18" t="s">
        <v>227</v>
      </c>
      <c r="B18" s="18" t="s">
        <v>225</v>
      </c>
      <c r="C18" s="24"/>
      <c r="D18" s="93"/>
    </row>
    <row r="19" spans="1:4" x14ac:dyDescent="0.25">
      <c r="A19" s="20" t="s">
        <v>436</v>
      </c>
      <c r="B19" s="5" t="s">
        <v>228</v>
      </c>
      <c r="C19" s="24"/>
      <c r="D19" s="93"/>
    </row>
    <row r="20" spans="1:4" x14ac:dyDescent="0.25">
      <c r="A20" s="18" t="s">
        <v>219</v>
      </c>
      <c r="B20" s="18" t="s">
        <v>228</v>
      </c>
      <c r="C20" s="24"/>
      <c r="D20" s="93"/>
    </row>
    <row r="21" spans="1:4" x14ac:dyDescent="0.25">
      <c r="A21" s="12" t="s">
        <v>229</v>
      </c>
      <c r="B21" s="5" t="s">
        <v>230</v>
      </c>
      <c r="C21" s="24"/>
      <c r="D21" s="93"/>
    </row>
    <row r="22" spans="1:4" x14ac:dyDescent="0.25">
      <c r="A22" s="12" t="s">
        <v>437</v>
      </c>
      <c r="B22" s="5" t="s">
        <v>231</v>
      </c>
      <c r="C22" s="24"/>
      <c r="D22" s="93"/>
    </row>
    <row r="23" spans="1:4" x14ac:dyDescent="0.25">
      <c r="A23" s="18" t="s">
        <v>227</v>
      </c>
      <c r="B23" s="18" t="s">
        <v>231</v>
      </c>
      <c r="C23" s="24"/>
      <c r="D23" s="99"/>
    </row>
    <row r="24" spans="1:4" x14ac:dyDescent="0.25">
      <c r="A24" s="18" t="s">
        <v>219</v>
      </c>
      <c r="B24" s="18" t="s">
        <v>231</v>
      </c>
      <c r="C24" s="24"/>
      <c r="D24" s="99"/>
    </row>
    <row r="25" spans="1:4" s="78" customFormat="1" x14ac:dyDescent="0.25">
      <c r="A25" s="21" t="s">
        <v>433</v>
      </c>
      <c r="B25" s="7" t="s">
        <v>232</v>
      </c>
      <c r="C25" s="83"/>
      <c r="D25" s="98"/>
    </row>
    <row r="26" spans="1:4" x14ac:dyDescent="0.25">
      <c r="A26" s="20" t="s">
        <v>233</v>
      </c>
      <c r="B26" s="5" t="s">
        <v>234</v>
      </c>
      <c r="C26" s="24"/>
      <c r="D26" s="99"/>
    </row>
    <row r="27" spans="1:4" x14ac:dyDescent="0.25">
      <c r="A27" s="20" t="s">
        <v>235</v>
      </c>
      <c r="B27" s="5" t="s">
        <v>236</v>
      </c>
      <c r="C27" s="75">
        <f>SUM('2. melléklet'!C112)</f>
        <v>1971947</v>
      </c>
      <c r="D27" s="99"/>
    </row>
    <row r="28" spans="1:4" x14ac:dyDescent="0.25">
      <c r="A28" s="20" t="s">
        <v>239</v>
      </c>
      <c r="B28" s="5" t="s">
        <v>240</v>
      </c>
      <c r="C28" s="24"/>
      <c r="D28" s="99"/>
    </row>
    <row r="29" spans="1:4" x14ac:dyDescent="0.25">
      <c r="A29" s="20" t="s">
        <v>241</v>
      </c>
      <c r="B29" s="5" t="s">
        <v>242</v>
      </c>
      <c r="C29" s="24"/>
      <c r="D29" s="99"/>
    </row>
    <row r="30" spans="1:4" x14ac:dyDescent="0.25">
      <c r="A30" s="20" t="s">
        <v>243</v>
      </c>
      <c r="B30" s="5" t="s">
        <v>244</v>
      </c>
      <c r="C30" s="24"/>
      <c r="D30" s="99"/>
    </row>
    <row r="31" spans="1:4" s="78" customFormat="1" x14ac:dyDescent="0.25">
      <c r="A31" s="32" t="s">
        <v>434</v>
      </c>
      <c r="B31" s="33" t="s">
        <v>245</v>
      </c>
      <c r="C31" s="327">
        <f>SUM(C27:C30)</f>
        <v>1971947</v>
      </c>
      <c r="D31" s="98"/>
    </row>
    <row r="32" spans="1:4" x14ac:dyDescent="0.25">
      <c r="A32" s="20" t="s">
        <v>246</v>
      </c>
      <c r="B32" s="5" t="s">
        <v>247</v>
      </c>
      <c r="C32" s="24"/>
      <c r="D32" s="93"/>
    </row>
    <row r="33" spans="1:4" x14ac:dyDescent="0.25">
      <c r="A33" s="11" t="s">
        <v>248</v>
      </c>
      <c r="B33" s="5" t="s">
        <v>249</v>
      </c>
      <c r="C33" s="24"/>
      <c r="D33" s="93"/>
    </row>
    <row r="34" spans="1:4" x14ac:dyDescent="0.25">
      <c r="A34" s="20" t="s">
        <v>438</v>
      </c>
      <c r="B34" s="5" t="s">
        <v>250</v>
      </c>
      <c r="C34" s="24"/>
      <c r="D34" s="93"/>
    </row>
    <row r="35" spans="1:4" x14ac:dyDescent="0.25">
      <c r="A35" s="18" t="s">
        <v>219</v>
      </c>
      <c r="B35" s="18" t="s">
        <v>250</v>
      </c>
      <c r="C35" s="24"/>
      <c r="D35" s="93"/>
    </row>
    <row r="36" spans="1:4" x14ac:dyDescent="0.25">
      <c r="A36" s="20" t="s">
        <v>439</v>
      </c>
      <c r="B36" s="5" t="s">
        <v>251</v>
      </c>
      <c r="C36" s="24"/>
      <c r="D36" s="93"/>
    </row>
    <row r="37" spans="1:4" x14ac:dyDescent="0.25">
      <c r="A37" s="18" t="s">
        <v>252</v>
      </c>
      <c r="B37" s="18" t="s">
        <v>251</v>
      </c>
      <c r="C37" s="24"/>
      <c r="D37" s="93"/>
    </row>
    <row r="38" spans="1:4" x14ac:dyDescent="0.25">
      <c r="A38" s="18" t="s">
        <v>253</v>
      </c>
      <c r="B38" s="18" t="s">
        <v>251</v>
      </c>
      <c r="C38" s="24"/>
      <c r="D38" s="93"/>
    </row>
    <row r="39" spans="1:4" x14ac:dyDescent="0.25">
      <c r="A39" s="18" t="s">
        <v>254</v>
      </c>
      <c r="B39" s="18" t="s">
        <v>251</v>
      </c>
      <c r="C39" s="24"/>
      <c r="D39" s="93"/>
    </row>
    <row r="40" spans="1:4" x14ac:dyDescent="0.25">
      <c r="A40" s="18" t="s">
        <v>219</v>
      </c>
      <c r="B40" s="18" t="s">
        <v>251</v>
      </c>
      <c r="C40" s="24"/>
      <c r="D40" s="93"/>
    </row>
    <row r="41" spans="1:4" s="78" customFormat="1" x14ac:dyDescent="0.25">
      <c r="A41" s="32" t="s">
        <v>440</v>
      </c>
      <c r="B41" s="33" t="s">
        <v>255</v>
      </c>
      <c r="C41" s="83"/>
      <c r="D41" s="98"/>
    </row>
    <row r="44" spans="1:4" ht="25.5" x14ac:dyDescent="0.25">
      <c r="A44" s="30" t="s">
        <v>634</v>
      </c>
      <c r="B44" s="3" t="s">
        <v>80</v>
      </c>
      <c r="C44" s="61" t="s">
        <v>25</v>
      </c>
      <c r="D44" s="61"/>
    </row>
    <row r="45" spans="1:4" x14ac:dyDescent="0.25">
      <c r="A45" s="20" t="s">
        <v>503</v>
      </c>
      <c r="B45" s="5" t="s">
        <v>343</v>
      </c>
      <c r="C45" s="24"/>
      <c r="D45" s="24"/>
    </row>
    <row r="46" spans="1:4" x14ac:dyDescent="0.25">
      <c r="A46" s="38" t="s">
        <v>218</v>
      </c>
      <c r="B46" s="38" t="s">
        <v>343</v>
      </c>
      <c r="C46" s="24"/>
      <c r="D46" s="24"/>
    </row>
    <row r="47" spans="1:4" ht="30" x14ac:dyDescent="0.25">
      <c r="A47" s="11" t="s">
        <v>344</v>
      </c>
      <c r="B47" s="5" t="s">
        <v>345</v>
      </c>
      <c r="C47" s="24"/>
      <c r="D47" s="99"/>
    </row>
    <row r="48" spans="1:4" x14ac:dyDescent="0.25">
      <c r="A48" s="20" t="s">
        <v>551</v>
      </c>
      <c r="B48" s="5" t="s">
        <v>346</v>
      </c>
      <c r="C48" s="24"/>
      <c r="D48" s="99"/>
    </row>
    <row r="49" spans="1:4" x14ac:dyDescent="0.25">
      <c r="A49" s="38" t="s">
        <v>218</v>
      </c>
      <c r="B49" s="38" t="s">
        <v>346</v>
      </c>
      <c r="C49" s="24"/>
      <c r="D49" s="99"/>
    </row>
    <row r="50" spans="1:4" s="78" customFormat="1" x14ac:dyDescent="0.25">
      <c r="A50" s="10" t="s">
        <v>523</v>
      </c>
      <c r="B50" s="7" t="s">
        <v>347</v>
      </c>
      <c r="C50" s="83"/>
      <c r="D50" s="98"/>
    </row>
    <row r="51" spans="1:4" x14ac:dyDescent="0.25">
      <c r="A51" s="11" t="s">
        <v>552</v>
      </c>
      <c r="B51" s="5" t="s">
        <v>348</v>
      </c>
      <c r="C51" s="24"/>
      <c r="D51" s="99"/>
    </row>
    <row r="52" spans="1:4" x14ac:dyDescent="0.25">
      <c r="A52" s="38" t="s">
        <v>226</v>
      </c>
      <c r="B52" s="38" t="s">
        <v>348</v>
      </c>
      <c r="C52" s="24"/>
      <c r="D52" s="99"/>
    </row>
    <row r="53" spans="1:4" x14ac:dyDescent="0.25">
      <c r="A53" s="20" t="s">
        <v>349</v>
      </c>
      <c r="B53" s="5" t="s">
        <v>350</v>
      </c>
      <c r="C53" s="24"/>
      <c r="D53" s="99"/>
    </row>
    <row r="54" spans="1:4" x14ac:dyDescent="0.25">
      <c r="A54" s="12" t="s">
        <v>553</v>
      </c>
      <c r="B54" s="5" t="s">
        <v>351</v>
      </c>
      <c r="C54" s="24"/>
      <c r="D54" s="99"/>
    </row>
    <row r="55" spans="1:4" x14ac:dyDescent="0.25">
      <c r="A55" s="38" t="s">
        <v>227</v>
      </c>
      <c r="B55" s="38" t="s">
        <v>351</v>
      </c>
      <c r="C55" s="24"/>
      <c r="D55" s="99"/>
    </row>
    <row r="56" spans="1:4" x14ac:dyDescent="0.25">
      <c r="A56" s="20" t="s">
        <v>352</v>
      </c>
      <c r="B56" s="5" t="s">
        <v>353</v>
      </c>
      <c r="C56" s="24"/>
      <c r="D56" s="99"/>
    </row>
    <row r="57" spans="1:4" s="78" customFormat="1" x14ac:dyDescent="0.25">
      <c r="A57" s="21" t="s">
        <v>524</v>
      </c>
      <c r="B57" s="7" t="s">
        <v>354</v>
      </c>
      <c r="C57" s="83"/>
      <c r="D57" s="98"/>
    </row>
    <row r="58" spans="1:4" s="78" customFormat="1" x14ac:dyDescent="0.25">
      <c r="A58" s="21" t="s">
        <v>358</v>
      </c>
      <c r="B58" s="7" t="s">
        <v>359</v>
      </c>
      <c r="C58" s="83"/>
      <c r="D58" s="98"/>
    </row>
    <row r="59" spans="1:4" s="78" customFormat="1" x14ac:dyDescent="0.25">
      <c r="A59" s="21" t="s">
        <v>360</v>
      </c>
      <c r="B59" s="7" t="s">
        <v>361</v>
      </c>
      <c r="C59" s="83"/>
      <c r="D59" s="98"/>
    </row>
    <row r="60" spans="1:4" s="78" customFormat="1" x14ac:dyDescent="0.25">
      <c r="A60" s="21" t="s">
        <v>364</v>
      </c>
      <c r="B60" s="7" t="s">
        <v>365</v>
      </c>
      <c r="C60" s="83"/>
      <c r="D60" s="98"/>
    </row>
    <row r="61" spans="1:4" s="78" customFormat="1" x14ac:dyDescent="0.25">
      <c r="A61" s="10" t="s">
        <v>0</v>
      </c>
      <c r="B61" s="7" t="s">
        <v>366</v>
      </c>
      <c r="C61" s="83"/>
      <c r="D61" s="98"/>
    </row>
    <row r="62" spans="1:4" s="78" customFormat="1" x14ac:dyDescent="0.25">
      <c r="A62" s="14" t="s">
        <v>367</v>
      </c>
      <c r="B62" s="7" t="s">
        <v>366</v>
      </c>
      <c r="C62" s="83"/>
      <c r="D62" s="98"/>
    </row>
    <row r="63" spans="1:4" s="78" customFormat="1" x14ac:dyDescent="0.25">
      <c r="A63" s="64" t="s">
        <v>526</v>
      </c>
      <c r="B63" s="33" t="s">
        <v>368</v>
      </c>
      <c r="C63" s="83"/>
      <c r="D63" s="98"/>
    </row>
    <row r="64" spans="1:4" x14ac:dyDescent="0.25">
      <c r="A64" s="11" t="s">
        <v>369</v>
      </c>
      <c r="B64" s="5" t="s">
        <v>370</v>
      </c>
      <c r="C64" s="24"/>
      <c r="D64" s="99"/>
    </row>
    <row r="65" spans="1:4" x14ac:dyDescent="0.25">
      <c r="A65" s="12" t="s">
        <v>371</v>
      </c>
      <c r="B65" s="5" t="s">
        <v>372</v>
      </c>
      <c r="C65" s="24"/>
      <c r="D65" s="99"/>
    </row>
    <row r="66" spans="1:4" x14ac:dyDescent="0.25">
      <c r="A66" s="20" t="s">
        <v>373</v>
      </c>
      <c r="B66" s="5" t="s">
        <v>374</v>
      </c>
      <c r="C66" s="24"/>
      <c r="D66" s="99"/>
    </row>
    <row r="67" spans="1:4" x14ac:dyDescent="0.25">
      <c r="A67" s="20" t="s">
        <v>508</v>
      </c>
      <c r="B67" s="5" t="s">
        <v>375</v>
      </c>
      <c r="C67" s="24"/>
      <c r="D67" s="99"/>
    </row>
    <row r="68" spans="1:4" x14ac:dyDescent="0.25">
      <c r="A68" s="38" t="s">
        <v>252</v>
      </c>
      <c r="B68" s="38" t="s">
        <v>375</v>
      </c>
      <c r="C68" s="24"/>
      <c r="D68" s="99"/>
    </row>
    <row r="69" spans="1:4" x14ac:dyDescent="0.25">
      <c r="A69" s="38" t="s">
        <v>253</v>
      </c>
      <c r="B69" s="38" t="s">
        <v>375</v>
      </c>
      <c r="C69" s="24"/>
      <c r="D69" s="99"/>
    </row>
    <row r="70" spans="1:4" x14ac:dyDescent="0.25">
      <c r="A70" s="39" t="s">
        <v>254</v>
      </c>
      <c r="B70" s="39" t="s">
        <v>375</v>
      </c>
      <c r="C70" s="24"/>
      <c r="D70" s="99"/>
    </row>
    <row r="71" spans="1:4" s="78" customFormat="1" x14ac:dyDescent="0.25">
      <c r="A71" s="32" t="s">
        <v>527</v>
      </c>
      <c r="B71" s="33" t="s">
        <v>376</v>
      </c>
      <c r="C71" s="83"/>
      <c r="D71" s="98"/>
    </row>
  </sheetData>
  <mergeCells count="3">
    <mergeCell ref="A3:D3"/>
    <mergeCell ref="A4:D4"/>
    <mergeCell ref="C1:D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4"/>
  <sheetViews>
    <sheetView zoomScaleNormal="100" zoomScaleSheetLayoutView="85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10" max="10" width="12.7109375" bestFit="1" customWidth="1"/>
    <col min="228" max="228" width="105.140625" customWidth="1"/>
    <col min="230" max="230" width="17.140625" customWidth="1"/>
    <col min="231" max="231" width="20.140625" customWidth="1"/>
    <col min="232" max="232" width="18.85546875" customWidth="1"/>
    <col min="233" max="233" width="15.5703125" customWidth="1"/>
  </cols>
  <sheetData>
    <row r="1" spans="1:10" x14ac:dyDescent="0.25">
      <c r="C1" s="352" t="s">
        <v>703</v>
      </c>
      <c r="D1" s="352"/>
      <c r="E1" s="352"/>
      <c r="F1" s="352"/>
    </row>
    <row r="3" spans="1:10" ht="21" customHeight="1" x14ac:dyDescent="0.25">
      <c r="A3" s="353" t="s">
        <v>695</v>
      </c>
      <c r="B3" s="354"/>
      <c r="C3" s="354"/>
      <c r="D3" s="354"/>
      <c r="E3" s="354"/>
      <c r="F3" s="355"/>
    </row>
    <row r="4" spans="1:10" ht="18.75" customHeight="1" x14ac:dyDescent="0.25">
      <c r="A4" s="356" t="s">
        <v>672</v>
      </c>
      <c r="B4" s="354"/>
      <c r="C4" s="354"/>
      <c r="D4" s="354"/>
      <c r="E4" s="354"/>
      <c r="F4" s="355"/>
    </row>
    <row r="5" spans="1:10" ht="18.75" thickBot="1" x14ac:dyDescent="0.3">
      <c r="A5" s="88"/>
    </row>
    <row r="6" spans="1:10" ht="15.75" thickBot="1" x14ac:dyDescent="0.3">
      <c r="A6" s="264" t="s">
        <v>668</v>
      </c>
      <c r="B6" s="265"/>
      <c r="C6" s="346" t="s">
        <v>649</v>
      </c>
      <c r="D6" s="346"/>
      <c r="E6" s="346"/>
      <c r="F6" s="347"/>
      <c r="G6" s="345"/>
      <c r="H6" s="345"/>
      <c r="I6" s="345"/>
      <c r="J6" s="345"/>
    </row>
    <row r="7" spans="1:10" ht="27.75" thickBot="1" x14ac:dyDescent="0.35">
      <c r="A7" s="235" t="s">
        <v>79</v>
      </c>
      <c r="B7" s="236" t="s">
        <v>80</v>
      </c>
      <c r="C7" s="237" t="s">
        <v>583</v>
      </c>
      <c r="D7" s="237" t="s">
        <v>584</v>
      </c>
      <c r="E7" s="237" t="s">
        <v>38</v>
      </c>
      <c r="F7" s="238" t="s">
        <v>22</v>
      </c>
      <c r="G7" s="137"/>
      <c r="H7" s="137"/>
      <c r="I7" s="137"/>
      <c r="J7" s="138"/>
    </row>
    <row r="8" spans="1:10" x14ac:dyDescent="0.25">
      <c r="A8" s="231" t="s">
        <v>81</v>
      </c>
      <c r="B8" s="232" t="s">
        <v>82</v>
      </c>
      <c r="C8" s="233">
        <v>15109000</v>
      </c>
      <c r="D8" s="233">
        <v>0</v>
      </c>
      <c r="E8" s="233">
        <v>0</v>
      </c>
      <c r="F8" s="234">
        <f>SUM(C8:E8)</f>
        <v>15109000</v>
      </c>
      <c r="G8" s="142"/>
      <c r="H8" s="140"/>
      <c r="I8" s="140"/>
      <c r="J8" s="144"/>
    </row>
    <row r="9" spans="1:10" x14ac:dyDescent="0.25">
      <c r="A9" s="206" t="s">
        <v>83</v>
      </c>
      <c r="B9" s="25" t="s">
        <v>84</v>
      </c>
      <c r="C9" s="101"/>
      <c r="D9" s="101">
        <v>0</v>
      </c>
      <c r="E9" s="101">
        <v>0</v>
      </c>
      <c r="F9" s="192">
        <f t="shared" ref="F9:F72" si="0">SUM(C9:E9)</f>
        <v>0</v>
      </c>
      <c r="G9" s="140"/>
      <c r="H9" s="140"/>
      <c r="I9" s="140"/>
      <c r="J9" s="144"/>
    </row>
    <row r="10" spans="1:10" x14ac:dyDescent="0.25">
      <c r="A10" s="206" t="s">
        <v>85</v>
      </c>
      <c r="B10" s="25" t="s">
        <v>86</v>
      </c>
      <c r="C10" s="101">
        <v>0</v>
      </c>
      <c r="D10" s="101">
        <v>0</v>
      </c>
      <c r="E10" s="101">
        <v>0</v>
      </c>
      <c r="F10" s="192">
        <f t="shared" si="0"/>
        <v>0</v>
      </c>
      <c r="G10" s="140"/>
      <c r="H10" s="140"/>
      <c r="I10" s="140"/>
      <c r="J10" s="144"/>
    </row>
    <row r="11" spans="1:10" x14ac:dyDescent="0.25">
      <c r="A11" s="207" t="s">
        <v>87</v>
      </c>
      <c r="B11" s="25" t="s">
        <v>88</v>
      </c>
      <c r="C11" s="101">
        <v>0</v>
      </c>
      <c r="D11" s="101">
        <v>0</v>
      </c>
      <c r="E11" s="101">
        <v>0</v>
      </c>
      <c r="F11" s="192">
        <f t="shared" si="0"/>
        <v>0</v>
      </c>
      <c r="G11" s="140"/>
      <c r="H11" s="140"/>
      <c r="I11" s="140"/>
      <c r="J11" s="144"/>
    </row>
    <row r="12" spans="1:10" x14ac:dyDescent="0.25">
      <c r="A12" s="207" t="s">
        <v>89</v>
      </c>
      <c r="B12" s="25" t="s">
        <v>90</v>
      </c>
      <c r="C12" s="101">
        <v>0</v>
      </c>
      <c r="D12" s="101">
        <v>0</v>
      </c>
      <c r="E12" s="101">
        <v>0</v>
      </c>
      <c r="F12" s="192">
        <f t="shared" si="0"/>
        <v>0</v>
      </c>
      <c r="G12" s="140"/>
      <c r="H12" s="140"/>
      <c r="I12" s="140"/>
      <c r="J12" s="144"/>
    </row>
    <row r="13" spans="1:10" x14ac:dyDescent="0.25">
      <c r="A13" s="207" t="s">
        <v>91</v>
      </c>
      <c r="B13" s="25" t="s">
        <v>92</v>
      </c>
      <c r="C13" s="101"/>
      <c r="D13" s="101">
        <v>0</v>
      </c>
      <c r="E13" s="101">
        <v>0</v>
      </c>
      <c r="F13" s="192">
        <f t="shared" si="0"/>
        <v>0</v>
      </c>
      <c r="G13" s="140"/>
      <c r="H13" s="140"/>
      <c r="I13" s="140"/>
      <c r="J13" s="144"/>
    </row>
    <row r="14" spans="1:10" x14ac:dyDescent="0.25">
      <c r="A14" s="207" t="s">
        <v>93</v>
      </c>
      <c r="B14" s="25" t="s">
        <v>94</v>
      </c>
      <c r="C14" s="101">
        <v>384000</v>
      </c>
      <c r="D14" s="101">
        <v>0</v>
      </c>
      <c r="E14" s="101">
        <v>0</v>
      </c>
      <c r="F14" s="192">
        <f t="shared" si="0"/>
        <v>384000</v>
      </c>
      <c r="G14" s="142"/>
      <c r="H14" s="140"/>
      <c r="I14" s="140"/>
      <c r="J14" s="144"/>
    </row>
    <row r="15" spans="1:10" x14ac:dyDescent="0.25">
      <c r="A15" s="207" t="s">
        <v>95</v>
      </c>
      <c r="B15" s="25" t="s">
        <v>96</v>
      </c>
      <c r="C15" s="101">
        <v>0</v>
      </c>
      <c r="D15" s="101">
        <v>0</v>
      </c>
      <c r="E15" s="101">
        <v>0</v>
      </c>
      <c r="F15" s="192">
        <f t="shared" si="0"/>
        <v>0</v>
      </c>
      <c r="G15" s="140"/>
      <c r="H15" s="140"/>
      <c r="I15" s="140"/>
      <c r="J15" s="144"/>
    </row>
    <row r="16" spans="1:10" x14ac:dyDescent="0.25">
      <c r="A16" s="197" t="s">
        <v>97</v>
      </c>
      <c r="B16" s="25" t="s">
        <v>98</v>
      </c>
      <c r="C16" s="101">
        <v>126000</v>
      </c>
      <c r="D16" s="101">
        <v>0</v>
      </c>
      <c r="E16" s="101">
        <v>0</v>
      </c>
      <c r="F16" s="192">
        <f t="shared" si="0"/>
        <v>126000</v>
      </c>
      <c r="G16" s="140"/>
      <c r="H16" s="140"/>
      <c r="I16" s="140"/>
      <c r="J16" s="144"/>
    </row>
    <row r="17" spans="1:10" x14ac:dyDescent="0.25">
      <c r="A17" s="197" t="s">
        <v>99</v>
      </c>
      <c r="B17" s="25" t="s">
        <v>100</v>
      </c>
      <c r="C17" s="101">
        <v>0</v>
      </c>
      <c r="D17" s="101">
        <v>0</v>
      </c>
      <c r="E17" s="101">
        <v>0</v>
      </c>
      <c r="F17" s="192">
        <f t="shared" si="0"/>
        <v>0</v>
      </c>
      <c r="G17" s="140"/>
      <c r="H17" s="140"/>
      <c r="I17" s="140"/>
      <c r="J17" s="144"/>
    </row>
    <row r="18" spans="1:10" x14ac:dyDescent="0.25">
      <c r="A18" s="197" t="s">
        <v>101</v>
      </c>
      <c r="B18" s="25" t="s">
        <v>102</v>
      </c>
      <c r="C18" s="101">
        <v>0</v>
      </c>
      <c r="D18" s="101">
        <v>0</v>
      </c>
      <c r="E18" s="101">
        <v>0</v>
      </c>
      <c r="F18" s="192">
        <f t="shared" si="0"/>
        <v>0</v>
      </c>
      <c r="G18" s="140"/>
      <c r="H18" s="140"/>
      <c r="I18" s="140"/>
      <c r="J18" s="144"/>
    </row>
    <row r="19" spans="1:10" x14ac:dyDescent="0.25">
      <c r="A19" s="197" t="s">
        <v>103</v>
      </c>
      <c r="B19" s="25" t="s">
        <v>104</v>
      </c>
      <c r="C19" s="101">
        <v>0</v>
      </c>
      <c r="D19" s="101">
        <v>0</v>
      </c>
      <c r="E19" s="101">
        <v>0</v>
      </c>
      <c r="F19" s="192">
        <f t="shared" si="0"/>
        <v>0</v>
      </c>
      <c r="G19" s="140"/>
      <c r="H19" s="140"/>
      <c r="I19" s="140"/>
      <c r="J19" s="144"/>
    </row>
    <row r="20" spans="1:10" x14ac:dyDescent="0.25">
      <c r="A20" s="197" t="s">
        <v>441</v>
      </c>
      <c r="B20" s="25" t="s">
        <v>105</v>
      </c>
      <c r="C20" s="101">
        <v>0</v>
      </c>
      <c r="D20" s="101">
        <v>0</v>
      </c>
      <c r="E20" s="101">
        <v>0</v>
      </c>
      <c r="F20" s="192">
        <f t="shared" si="0"/>
        <v>0</v>
      </c>
      <c r="G20" s="140"/>
      <c r="H20" s="140"/>
      <c r="I20" s="140"/>
      <c r="J20" s="144"/>
    </row>
    <row r="21" spans="1:10" s="78" customFormat="1" x14ac:dyDescent="0.25">
      <c r="A21" s="208" t="s">
        <v>380</v>
      </c>
      <c r="B21" s="26" t="s">
        <v>106</v>
      </c>
      <c r="C21" s="102">
        <f>SUM(C8:C20)</f>
        <v>15619000</v>
      </c>
      <c r="D21" s="102">
        <f>SUM(D8:D20)</f>
        <v>0</v>
      </c>
      <c r="E21" s="102">
        <f>SUM(E8:E20)</f>
        <v>0</v>
      </c>
      <c r="F21" s="165">
        <f t="shared" si="0"/>
        <v>15619000</v>
      </c>
      <c r="G21" s="145"/>
      <c r="H21" s="145"/>
      <c r="I21" s="145"/>
      <c r="J21" s="145"/>
    </row>
    <row r="22" spans="1:10" x14ac:dyDescent="0.25">
      <c r="A22" s="197" t="s">
        <v>107</v>
      </c>
      <c r="B22" s="25" t="s">
        <v>108</v>
      </c>
      <c r="C22" s="101">
        <v>0</v>
      </c>
      <c r="D22" s="101">
        <v>0</v>
      </c>
      <c r="E22" s="101">
        <v>0</v>
      </c>
      <c r="F22" s="192">
        <f t="shared" si="0"/>
        <v>0</v>
      </c>
      <c r="G22" s="140"/>
      <c r="H22" s="140"/>
      <c r="I22" s="140"/>
      <c r="J22" s="144"/>
    </row>
    <row r="23" spans="1:10" x14ac:dyDescent="0.25">
      <c r="A23" s="197" t="s">
        <v>109</v>
      </c>
      <c r="B23" s="25" t="s">
        <v>110</v>
      </c>
      <c r="C23" s="101"/>
      <c r="D23" s="101">
        <v>0</v>
      </c>
      <c r="E23" s="101">
        <v>0</v>
      </c>
      <c r="F23" s="192">
        <f t="shared" si="0"/>
        <v>0</v>
      </c>
      <c r="G23" s="140"/>
      <c r="H23" s="140"/>
      <c r="I23" s="140"/>
      <c r="J23" s="144"/>
    </row>
    <row r="24" spans="1:10" x14ac:dyDescent="0.25">
      <c r="A24" s="209" t="s">
        <v>111</v>
      </c>
      <c r="B24" s="25" t="s">
        <v>112</v>
      </c>
      <c r="C24" s="101">
        <v>0</v>
      </c>
      <c r="D24" s="101">
        <v>0</v>
      </c>
      <c r="E24" s="101">
        <v>0</v>
      </c>
      <c r="F24" s="192">
        <f t="shared" si="0"/>
        <v>0</v>
      </c>
      <c r="G24" s="140"/>
      <c r="H24" s="140"/>
      <c r="I24" s="140"/>
      <c r="J24" s="144"/>
    </row>
    <row r="25" spans="1:10" s="78" customFormat="1" x14ac:dyDescent="0.25">
      <c r="A25" s="198" t="s">
        <v>381</v>
      </c>
      <c r="B25" s="26" t="s">
        <v>113</v>
      </c>
      <c r="C25" s="102">
        <f>SUM(C22:C24)</f>
        <v>0</v>
      </c>
      <c r="D25" s="102">
        <f>SUM(D22:D24)</f>
        <v>0</v>
      </c>
      <c r="E25" s="102">
        <f>SUM(E22:E24)</f>
        <v>0</v>
      </c>
      <c r="F25" s="165">
        <f t="shared" si="0"/>
        <v>0</v>
      </c>
      <c r="G25" s="145"/>
      <c r="H25" s="145"/>
      <c r="I25" s="145"/>
      <c r="J25" s="145"/>
    </row>
    <row r="26" spans="1:10" s="78" customFormat="1" ht="15.75" x14ac:dyDescent="0.25">
      <c r="A26" s="210" t="s">
        <v>470</v>
      </c>
      <c r="B26" s="37" t="s">
        <v>114</v>
      </c>
      <c r="C26" s="103">
        <f>C21+C25</f>
        <v>15619000</v>
      </c>
      <c r="D26" s="103">
        <f>D21+D25</f>
        <v>0</v>
      </c>
      <c r="E26" s="103">
        <f>E21+E25</f>
        <v>0</v>
      </c>
      <c r="F26" s="193">
        <f t="shared" si="0"/>
        <v>15619000</v>
      </c>
      <c r="G26" s="146"/>
      <c r="H26" s="146"/>
      <c r="I26" s="146"/>
      <c r="J26" s="146"/>
    </row>
    <row r="27" spans="1:10" s="78" customFormat="1" ht="15.75" x14ac:dyDescent="0.25">
      <c r="A27" s="199" t="s">
        <v>442</v>
      </c>
      <c r="B27" s="37" t="s">
        <v>115</v>
      </c>
      <c r="C27" s="103">
        <v>2438000</v>
      </c>
      <c r="D27" s="103">
        <v>0</v>
      </c>
      <c r="E27" s="103">
        <v>0</v>
      </c>
      <c r="F27" s="193">
        <f t="shared" si="0"/>
        <v>2438000</v>
      </c>
      <c r="G27" s="150"/>
      <c r="H27" s="146"/>
      <c r="I27" s="146"/>
      <c r="J27" s="146"/>
    </row>
    <row r="28" spans="1:10" x14ac:dyDescent="0.25">
      <c r="A28" s="197" t="s">
        <v>116</v>
      </c>
      <c r="B28" s="25" t="s">
        <v>117</v>
      </c>
      <c r="C28" s="101">
        <v>25000</v>
      </c>
      <c r="D28" s="101">
        <v>0</v>
      </c>
      <c r="E28" s="101">
        <v>0</v>
      </c>
      <c r="F28" s="192">
        <f t="shared" si="0"/>
        <v>25000</v>
      </c>
      <c r="G28" s="142"/>
      <c r="H28" s="140"/>
      <c r="I28" s="140"/>
      <c r="J28" s="144"/>
    </row>
    <row r="29" spans="1:10" x14ac:dyDescent="0.25">
      <c r="A29" s="197" t="s">
        <v>118</v>
      </c>
      <c r="B29" s="25" t="s">
        <v>119</v>
      </c>
      <c r="C29" s="101">
        <v>240000</v>
      </c>
      <c r="D29" s="101">
        <v>0</v>
      </c>
      <c r="E29" s="101">
        <v>0</v>
      </c>
      <c r="F29" s="192">
        <f t="shared" si="0"/>
        <v>240000</v>
      </c>
      <c r="G29" s="142"/>
      <c r="H29" s="140"/>
      <c r="I29" s="140"/>
      <c r="J29" s="144"/>
    </row>
    <row r="30" spans="1:10" x14ac:dyDescent="0.25">
      <c r="A30" s="197" t="s">
        <v>120</v>
      </c>
      <c r="B30" s="25" t="s">
        <v>121</v>
      </c>
      <c r="C30" s="101">
        <v>0</v>
      </c>
      <c r="D30" s="101">
        <v>0</v>
      </c>
      <c r="E30" s="101">
        <v>0</v>
      </c>
      <c r="F30" s="192">
        <f t="shared" si="0"/>
        <v>0</v>
      </c>
      <c r="G30" s="140"/>
      <c r="H30" s="140"/>
      <c r="I30" s="140"/>
      <c r="J30" s="144"/>
    </row>
    <row r="31" spans="1:10" s="78" customFormat="1" x14ac:dyDescent="0.25">
      <c r="A31" s="198" t="s">
        <v>382</v>
      </c>
      <c r="B31" s="26" t="s">
        <v>122</v>
      </c>
      <c r="C31" s="102">
        <f>SUM(C28:C30)</f>
        <v>265000</v>
      </c>
      <c r="D31" s="102">
        <f>SUM(D28:D30)</f>
        <v>0</v>
      </c>
      <c r="E31" s="102">
        <f>SUM(E28:E30)</f>
        <v>0</v>
      </c>
      <c r="F31" s="165">
        <f t="shared" si="0"/>
        <v>265000</v>
      </c>
      <c r="G31" s="145"/>
      <c r="H31" s="145"/>
      <c r="I31" s="145"/>
      <c r="J31" s="145"/>
    </row>
    <row r="32" spans="1:10" x14ac:dyDescent="0.25">
      <c r="A32" s="197" t="s">
        <v>123</v>
      </c>
      <c r="B32" s="25" t="s">
        <v>124</v>
      </c>
      <c r="C32" s="101">
        <v>100000</v>
      </c>
      <c r="D32" s="101">
        <v>0</v>
      </c>
      <c r="E32" s="101">
        <v>0</v>
      </c>
      <c r="F32" s="192">
        <f t="shared" si="0"/>
        <v>100000</v>
      </c>
      <c r="G32" s="142"/>
      <c r="H32" s="140"/>
      <c r="I32" s="140"/>
      <c r="J32" s="144"/>
    </row>
    <row r="33" spans="1:10" x14ac:dyDescent="0.25">
      <c r="A33" s="197" t="s">
        <v>125</v>
      </c>
      <c r="B33" s="25" t="s">
        <v>126</v>
      </c>
      <c r="C33" s="101">
        <v>0</v>
      </c>
      <c r="D33" s="101">
        <v>0</v>
      </c>
      <c r="E33" s="101">
        <v>0</v>
      </c>
      <c r="F33" s="192">
        <f t="shared" si="0"/>
        <v>0</v>
      </c>
      <c r="G33" s="142"/>
      <c r="H33" s="140"/>
      <c r="I33" s="140"/>
      <c r="J33" s="144"/>
    </row>
    <row r="34" spans="1:10" s="78" customFormat="1" ht="15" customHeight="1" x14ac:dyDescent="0.25">
      <c r="A34" s="198" t="s">
        <v>471</v>
      </c>
      <c r="B34" s="26" t="s">
        <v>127</v>
      </c>
      <c r="C34" s="102">
        <f>SUM(C32:C33)</f>
        <v>100000</v>
      </c>
      <c r="D34" s="102">
        <f>SUM(D32:D33)</f>
        <v>0</v>
      </c>
      <c r="E34" s="102">
        <f>SUM(E32:E33)</f>
        <v>0</v>
      </c>
      <c r="F34" s="165">
        <f t="shared" si="0"/>
        <v>100000</v>
      </c>
      <c r="G34" s="145"/>
      <c r="H34" s="145"/>
      <c r="I34" s="145"/>
      <c r="J34" s="145"/>
    </row>
    <row r="35" spans="1:10" x14ac:dyDescent="0.25">
      <c r="A35" s="197" t="s">
        <v>128</v>
      </c>
      <c r="B35" s="25" t="s">
        <v>129</v>
      </c>
      <c r="C35" s="101">
        <v>1450000</v>
      </c>
      <c r="D35" s="101">
        <v>0</v>
      </c>
      <c r="E35" s="101">
        <v>0</v>
      </c>
      <c r="F35" s="192">
        <f t="shared" si="0"/>
        <v>1450000</v>
      </c>
      <c r="G35" s="140"/>
      <c r="H35" s="140"/>
      <c r="I35" s="140"/>
      <c r="J35" s="144"/>
    </row>
    <row r="36" spans="1:10" x14ac:dyDescent="0.25">
      <c r="A36" s="197" t="s">
        <v>130</v>
      </c>
      <c r="B36" s="25" t="s">
        <v>131</v>
      </c>
      <c r="C36" s="101">
        <v>0</v>
      </c>
      <c r="D36" s="101">
        <v>0</v>
      </c>
      <c r="E36" s="101">
        <v>0</v>
      </c>
      <c r="F36" s="192">
        <f t="shared" si="0"/>
        <v>0</v>
      </c>
      <c r="G36" s="140"/>
      <c r="H36" s="140"/>
      <c r="I36" s="140"/>
      <c r="J36" s="144"/>
    </row>
    <row r="37" spans="1:10" x14ac:dyDescent="0.25">
      <c r="A37" s="197" t="s">
        <v>443</v>
      </c>
      <c r="B37" s="25" t="s">
        <v>132</v>
      </c>
      <c r="C37" s="101">
        <v>0</v>
      </c>
      <c r="D37" s="101">
        <v>0</v>
      </c>
      <c r="E37" s="101">
        <v>0</v>
      </c>
      <c r="F37" s="192">
        <f t="shared" si="0"/>
        <v>0</v>
      </c>
      <c r="G37" s="140"/>
      <c r="H37" s="140"/>
      <c r="I37" s="140"/>
      <c r="J37" s="144"/>
    </row>
    <row r="38" spans="1:10" x14ac:dyDescent="0.25">
      <c r="A38" s="197" t="s">
        <v>133</v>
      </c>
      <c r="B38" s="25" t="s">
        <v>134</v>
      </c>
      <c r="C38" s="101">
        <v>100000</v>
      </c>
      <c r="D38" s="101">
        <v>0</v>
      </c>
      <c r="E38" s="101">
        <v>0</v>
      </c>
      <c r="F38" s="192">
        <f t="shared" si="0"/>
        <v>100000</v>
      </c>
      <c r="G38" s="140"/>
      <c r="H38" s="140"/>
      <c r="I38" s="140"/>
      <c r="J38" s="144"/>
    </row>
    <row r="39" spans="1:10" x14ac:dyDescent="0.25">
      <c r="A39" s="211" t="s">
        <v>444</v>
      </c>
      <c r="B39" s="25" t="s">
        <v>135</v>
      </c>
      <c r="C39" s="101">
        <v>0</v>
      </c>
      <c r="D39" s="101">
        <v>0</v>
      </c>
      <c r="E39" s="101">
        <v>0</v>
      </c>
      <c r="F39" s="192">
        <f t="shared" si="0"/>
        <v>0</v>
      </c>
      <c r="G39" s="140"/>
      <c r="H39" s="140"/>
      <c r="I39" s="140"/>
      <c r="J39" s="144"/>
    </row>
    <row r="40" spans="1:10" x14ac:dyDescent="0.25">
      <c r="A40" s="209" t="s">
        <v>136</v>
      </c>
      <c r="B40" s="25" t="s">
        <v>137</v>
      </c>
      <c r="C40" s="101">
        <v>2000000</v>
      </c>
      <c r="D40" s="101">
        <v>0</v>
      </c>
      <c r="E40" s="101">
        <v>0</v>
      </c>
      <c r="F40" s="192">
        <f t="shared" si="0"/>
        <v>2000000</v>
      </c>
      <c r="G40" s="142"/>
      <c r="H40" s="140"/>
      <c r="I40" s="140"/>
      <c r="J40" s="144"/>
    </row>
    <row r="41" spans="1:10" x14ac:dyDescent="0.25">
      <c r="A41" s="197" t="s">
        <v>445</v>
      </c>
      <c r="B41" s="25" t="s">
        <v>138</v>
      </c>
      <c r="C41" s="101">
        <v>260000</v>
      </c>
      <c r="D41" s="101">
        <v>0</v>
      </c>
      <c r="E41" s="101">
        <v>0</v>
      </c>
      <c r="F41" s="192">
        <f t="shared" si="0"/>
        <v>260000</v>
      </c>
      <c r="G41" s="140"/>
      <c r="H41" s="140"/>
      <c r="I41" s="140"/>
      <c r="J41" s="144"/>
    </row>
    <row r="42" spans="1:10" s="78" customFormat="1" x14ac:dyDescent="0.25">
      <c r="A42" s="198" t="s">
        <v>383</v>
      </c>
      <c r="B42" s="26" t="s">
        <v>139</v>
      </c>
      <c r="C42" s="102">
        <f>SUM(C35:C41)</f>
        <v>3810000</v>
      </c>
      <c r="D42" s="102">
        <f>SUM(D35:D41)</f>
        <v>0</v>
      </c>
      <c r="E42" s="102">
        <f>SUM(E35:E41)</f>
        <v>0</v>
      </c>
      <c r="F42" s="165">
        <f t="shared" si="0"/>
        <v>3810000</v>
      </c>
      <c r="G42" s="145"/>
      <c r="H42" s="145"/>
      <c r="I42" s="145"/>
      <c r="J42" s="145"/>
    </row>
    <row r="43" spans="1:10" x14ac:dyDescent="0.25">
      <c r="A43" s="197" t="s">
        <v>140</v>
      </c>
      <c r="B43" s="25" t="s">
        <v>141</v>
      </c>
      <c r="C43" s="101">
        <v>0</v>
      </c>
      <c r="D43" s="101">
        <v>0</v>
      </c>
      <c r="E43" s="101">
        <v>0</v>
      </c>
      <c r="F43" s="192">
        <f t="shared" si="0"/>
        <v>0</v>
      </c>
      <c r="G43" s="140"/>
      <c r="H43" s="140"/>
      <c r="I43" s="140"/>
      <c r="J43" s="144"/>
    </row>
    <row r="44" spans="1:10" x14ac:dyDescent="0.25">
      <c r="A44" s="197" t="s">
        <v>142</v>
      </c>
      <c r="B44" s="25" t="s">
        <v>143</v>
      </c>
      <c r="C44" s="101">
        <v>0</v>
      </c>
      <c r="D44" s="101">
        <v>0</v>
      </c>
      <c r="E44" s="101">
        <v>0</v>
      </c>
      <c r="F44" s="192">
        <f t="shared" si="0"/>
        <v>0</v>
      </c>
      <c r="G44" s="140"/>
      <c r="H44" s="140"/>
      <c r="I44" s="140"/>
      <c r="J44" s="144"/>
    </row>
    <row r="45" spans="1:10" s="78" customFormat="1" x14ac:dyDescent="0.25">
      <c r="A45" s="198" t="s">
        <v>384</v>
      </c>
      <c r="B45" s="26" t="s">
        <v>144</v>
      </c>
      <c r="C45" s="102">
        <f>SUM(C43:C44)</f>
        <v>0</v>
      </c>
      <c r="D45" s="102">
        <f>SUM(D43:D44)</f>
        <v>0</v>
      </c>
      <c r="E45" s="102">
        <f>SUM(E43:E44)</f>
        <v>0</v>
      </c>
      <c r="F45" s="165">
        <f t="shared" si="0"/>
        <v>0</v>
      </c>
      <c r="G45" s="145"/>
      <c r="H45" s="145"/>
      <c r="I45" s="145"/>
      <c r="J45" s="145"/>
    </row>
    <row r="46" spans="1:10" x14ac:dyDescent="0.25">
      <c r="A46" s="197" t="s">
        <v>145</v>
      </c>
      <c r="B46" s="25" t="s">
        <v>146</v>
      </c>
      <c r="C46" s="101">
        <v>220000</v>
      </c>
      <c r="D46" s="101">
        <v>0</v>
      </c>
      <c r="E46" s="101">
        <v>0</v>
      </c>
      <c r="F46" s="192">
        <f t="shared" si="0"/>
        <v>220000</v>
      </c>
      <c r="G46" s="142"/>
      <c r="H46" s="142"/>
      <c r="I46" s="142"/>
      <c r="J46" s="143"/>
    </row>
    <row r="47" spans="1:10" x14ac:dyDescent="0.25">
      <c r="A47" s="197" t="s">
        <v>147</v>
      </c>
      <c r="B47" s="25" t="s">
        <v>148</v>
      </c>
      <c r="C47" s="101">
        <v>0</v>
      </c>
      <c r="D47" s="101">
        <v>0</v>
      </c>
      <c r="E47" s="101">
        <v>0</v>
      </c>
      <c r="F47" s="192">
        <f t="shared" si="0"/>
        <v>0</v>
      </c>
      <c r="G47" s="140"/>
      <c r="H47" s="140"/>
      <c r="I47" s="140"/>
      <c r="J47" s="144"/>
    </row>
    <row r="48" spans="1:10" x14ac:dyDescent="0.25">
      <c r="A48" s="197" t="s">
        <v>446</v>
      </c>
      <c r="B48" s="25" t="s">
        <v>149</v>
      </c>
      <c r="C48" s="101">
        <v>0</v>
      </c>
      <c r="D48" s="101">
        <v>0</v>
      </c>
      <c r="E48" s="101">
        <v>0</v>
      </c>
      <c r="F48" s="192">
        <f t="shared" si="0"/>
        <v>0</v>
      </c>
      <c r="G48" s="140"/>
      <c r="H48" s="140"/>
      <c r="I48" s="140"/>
      <c r="J48" s="144"/>
    </row>
    <row r="49" spans="1:10" x14ac:dyDescent="0.25">
      <c r="A49" s="197" t="s">
        <v>447</v>
      </c>
      <c r="B49" s="25" t="s">
        <v>150</v>
      </c>
      <c r="C49" s="101">
        <v>0</v>
      </c>
      <c r="D49" s="101">
        <v>0</v>
      </c>
      <c r="E49" s="101">
        <v>0</v>
      </c>
      <c r="F49" s="192">
        <f t="shared" si="0"/>
        <v>0</v>
      </c>
      <c r="G49" s="140"/>
      <c r="H49" s="140"/>
      <c r="I49" s="140"/>
      <c r="J49" s="144"/>
    </row>
    <row r="50" spans="1:10" x14ac:dyDescent="0.25">
      <c r="A50" s="197" t="s">
        <v>151</v>
      </c>
      <c r="B50" s="25" t="s">
        <v>152</v>
      </c>
      <c r="C50" s="94">
        <v>5000</v>
      </c>
      <c r="D50" s="94">
        <v>0</v>
      </c>
      <c r="E50" s="94">
        <v>0</v>
      </c>
      <c r="F50" s="192">
        <f t="shared" si="0"/>
        <v>5000</v>
      </c>
      <c r="G50" s="142"/>
      <c r="H50" s="142"/>
      <c r="I50" s="142"/>
      <c r="J50" s="144"/>
    </row>
    <row r="51" spans="1:10" s="78" customFormat="1" x14ac:dyDescent="0.25">
      <c r="A51" s="198" t="s">
        <v>385</v>
      </c>
      <c r="B51" s="26" t="s">
        <v>153</v>
      </c>
      <c r="C51" s="102">
        <f>SUM(C46:C50)</f>
        <v>225000</v>
      </c>
      <c r="D51" s="102">
        <f>SUM(D46:D50)</f>
        <v>0</v>
      </c>
      <c r="E51" s="102">
        <v>0</v>
      </c>
      <c r="F51" s="165">
        <f t="shared" si="0"/>
        <v>225000</v>
      </c>
      <c r="G51" s="145"/>
      <c r="H51" s="145"/>
      <c r="I51" s="145"/>
      <c r="J51" s="145"/>
    </row>
    <row r="52" spans="1:10" s="78" customFormat="1" ht="15.75" x14ac:dyDescent="0.25">
      <c r="A52" s="199" t="s">
        <v>386</v>
      </c>
      <c r="B52" s="37" t="s">
        <v>154</v>
      </c>
      <c r="C52" s="103">
        <f>C31+C34+C42+C45+C51</f>
        <v>4400000</v>
      </c>
      <c r="D52" s="103">
        <f>D31+D34+D42+D45+D51</f>
        <v>0</v>
      </c>
      <c r="E52" s="103">
        <f>E31+E34+E42+E45+E51</f>
        <v>0</v>
      </c>
      <c r="F52" s="165">
        <f>SUM(C52:E52)</f>
        <v>4400000</v>
      </c>
      <c r="G52" s="146"/>
      <c r="H52" s="146"/>
      <c r="I52" s="146"/>
      <c r="J52" s="145"/>
    </row>
    <row r="53" spans="1:10" x14ac:dyDescent="0.25">
      <c r="A53" s="212" t="s">
        <v>155</v>
      </c>
      <c r="B53" s="25" t="s">
        <v>156</v>
      </c>
      <c r="C53" s="101">
        <v>0</v>
      </c>
      <c r="D53" s="101">
        <v>0</v>
      </c>
      <c r="E53" s="101">
        <v>0</v>
      </c>
      <c r="F53" s="192">
        <f t="shared" si="0"/>
        <v>0</v>
      </c>
      <c r="G53" s="140"/>
      <c r="H53" s="140"/>
      <c r="I53" s="140"/>
      <c r="J53" s="144"/>
    </row>
    <row r="54" spans="1:10" x14ac:dyDescent="0.25">
      <c r="A54" s="212" t="s">
        <v>387</v>
      </c>
      <c r="B54" s="25" t="s">
        <v>157</v>
      </c>
      <c r="C54" s="101">
        <v>0</v>
      </c>
      <c r="D54" s="101">
        <v>0</v>
      </c>
      <c r="E54" s="101">
        <v>0</v>
      </c>
      <c r="F54" s="192">
        <f t="shared" si="0"/>
        <v>0</v>
      </c>
      <c r="G54" s="140"/>
      <c r="H54" s="140"/>
      <c r="I54" s="140"/>
      <c r="J54" s="144"/>
    </row>
    <row r="55" spans="1:10" x14ac:dyDescent="0.25">
      <c r="A55" s="213" t="s">
        <v>448</v>
      </c>
      <c r="B55" s="25" t="s">
        <v>158</v>
      </c>
      <c r="C55" s="101">
        <v>0</v>
      </c>
      <c r="D55" s="101">
        <v>0</v>
      </c>
      <c r="E55" s="101">
        <v>0</v>
      </c>
      <c r="F55" s="192">
        <f t="shared" si="0"/>
        <v>0</v>
      </c>
      <c r="G55" s="140"/>
      <c r="H55" s="140"/>
      <c r="I55" s="140"/>
      <c r="J55" s="144"/>
    </row>
    <row r="56" spans="1:10" x14ac:dyDescent="0.25">
      <c r="A56" s="213" t="s">
        <v>449</v>
      </c>
      <c r="B56" s="25" t="s">
        <v>159</v>
      </c>
      <c r="C56" s="101">
        <v>0</v>
      </c>
      <c r="D56" s="101">
        <v>0</v>
      </c>
      <c r="E56" s="101">
        <v>0</v>
      </c>
      <c r="F56" s="192">
        <f t="shared" si="0"/>
        <v>0</v>
      </c>
      <c r="G56" s="140"/>
      <c r="H56" s="140"/>
      <c r="I56" s="140"/>
      <c r="J56" s="144"/>
    </row>
    <row r="57" spans="1:10" x14ac:dyDescent="0.25">
      <c r="A57" s="213" t="s">
        <v>450</v>
      </c>
      <c r="B57" s="25" t="s">
        <v>160</v>
      </c>
      <c r="C57" s="101">
        <v>0</v>
      </c>
      <c r="D57" s="101">
        <v>0</v>
      </c>
      <c r="E57" s="101">
        <v>0</v>
      </c>
      <c r="F57" s="192">
        <f t="shared" si="0"/>
        <v>0</v>
      </c>
      <c r="G57" s="140"/>
      <c r="H57" s="140"/>
      <c r="I57" s="140"/>
      <c r="J57" s="144"/>
    </row>
    <row r="58" spans="1:10" x14ac:dyDescent="0.25">
      <c r="A58" s="212" t="s">
        <v>451</v>
      </c>
      <c r="B58" s="25" t="s">
        <v>161</v>
      </c>
      <c r="C58" s="101">
        <v>0</v>
      </c>
      <c r="D58" s="101">
        <v>0</v>
      </c>
      <c r="E58" s="101">
        <v>0</v>
      </c>
      <c r="F58" s="192">
        <f t="shared" si="0"/>
        <v>0</v>
      </c>
      <c r="G58" s="140"/>
      <c r="H58" s="140"/>
      <c r="I58" s="140"/>
      <c r="J58" s="144"/>
    </row>
    <row r="59" spans="1:10" x14ac:dyDescent="0.25">
      <c r="A59" s="212" t="s">
        <v>452</v>
      </c>
      <c r="B59" s="25" t="s">
        <v>162</v>
      </c>
      <c r="C59" s="101">
        <v>0</v>
      </c>
      <c r="D59" s="101">
        <v>0</v>
      </c>
      <c r="E59" s="101">
        <v>0</v>
      </c>
      <c r="F59" s="192">
        <f t="shared" si="0"/>
        <v>0</v>
      </c>
      <c r="G59" s="140"/>
      <c r="H59" s="140"/>
      <c r="I59" s="140"/>
      <c r="J59" s="144"/>
    </row>
    <row r="60" spans="1:10" x14ac:dyDescent="0.25">
      <c r="A60" s="212" t="s">
        <v>453</v>
      </c>
      <c r="B60" s="25" t="s">
        <v>163</v>
      </c>
      <c r="C60" s="101">
        <v>0</v>
      </c>
      <c r="D60" s="101">
        <v>0</v>
      </c>
      <c r="E60" s="101">
        <v>0</v>
      </c>
      <c r="F60" s="192">
        <f t="shared" si="0"/>
        <v>0</v>
      </c>
      <c r="G60" s="140"/>
      <c r="H60" s="140"/>
      <c r="I60" s="140"/>
      <c r="J60" s="144"/>
    </row>
    <row r="61" spans="1:10" s="78" customFormat="1" ht="15.75" x14ac:dyDescent="0.25">
      <c r="A61" s="214" t="s">
        <v>415</v>
      </c>
      <c r="B61" s="37" t="s">
        <v>164</v>
      </c>
      <c r="C61" s="103">
        <f>SUM(C53:C60)</f>
        <v>0</v>
      </c>
      <c r="D61" s="103">
        <f>SUM(D53:D60)</f>
        <v>0</v>
      </c>
      <c r="E61" s="103">
        <f>SUM(E53:E60)</f>
        <v>0</v>
      </c>
      <c r="F61" s="193">
        <f t="shared" si="0"/>
        <v>0</v>
      </c>
      <c r="G61" s="146"/>
      <c r="H61" s="146"/>
      <c r="I61" s="146"/>
      <c r="J61" s="146"/>
    </row>
    <row r="62" spans="1:10" x14ac:dyDescent="0.25">
      <c r="A62" s="215" t="s">
        <v>454</v>
      </c>
      <c r="B62" s="25" t="s">
        <v>165</v>
      </c>
      <c r="C62" s="101">
        <v>0</v>
      </c>
      <c r="D62" s="101">
        <v>0</v>
      </c>
      <c r="E62" s="101">
        <v>0</v>
      </c>
      <c r="F62" s="192">
        <f t="shared" si="0"/>
        <v>0</v>
      </c>
      <c r="G62" s="140"/>
      <c r="H62" s="140"/>
      <c r="I62" s="140"/>
      <c r="J62" s="144"/>
    </row>
    <row r="63" spans="1:10" x14ac:dyDescent="0.25">
      <c r="A63" s="215" t="s">
        <v>166</v>
      </c>
      <c r="B63" s="25" t="s">
        <v>167</v>
      </c>
      <c r="C63" s="101">
        <v>0</v>
      </c>
      <c r="D63" s="101">
        <v>0</v>
      </c>
      <c r="E63" s="101">
        <v>0</v>
      </c>
      <c r="F63" s="192">
        <f t="shared" si="0"/>
        <v>0</v>
      </c>
      <c r="G63" s="140"/>
      <c r="H63" s="140"/>
      <c r="I63" s="140"/>
      <c r="J63" s="144"/>
    </row>
    <row r="64" spans="1:10" x14ac:dyDescent="0.25">
      <c r="A64" s="215" t="s">
        <v>168</v>
      </c>
      <c r="B64" s="25" t="s">
        <v>169</v>
      </c>
      <c r="C64" s="101">
        <v>0</v>
      </c>
      <c r="D64" s="101">
        <v>0</v>
      </c>
      <c r="E64" s="101">
        <v>0</v>
      </c>
      <c r="F64" s="192">
        <f t="shared" si="0"/>
        <v>0</v>
      </c>
      <c r="G64" s="140"/>
      <c r="H64" s="140"/>
      <c r="I64" s="140"/>
      <c r="J64" s="144"/>
    </row>
    <row r="65" spans="1:10" x14ac:dyDescent="0.25">
      <c r="A65" s="215" t="s">
        <v>416</v>
      </c>
      <c r="B65" s="25" t="s">
        <v>170</v>
      </c>
      <c r="C65" s="101">
        <v>0</v>
      </c>
      <c r="D65" s="101">
        <v>0</v>
      </c>
      <c r="E65" s="101">
        <v>0</v>
      </c>
      <c r="F65" s="192">
        <f t="shared" si="0"/>
        <v>0</v>
      </c>
      <c r="G65" s="140"/>
      <c r="H65" s="140"/>
      <c r="I65" s="140"/>
      <c r="J65" s="144"/>
    </row>
    <row r="66" spans="1:10" x14ac:dyDescent="0.25">
      <c r="A66" s="215" t="s">
        <v>455</v>
      </c>
      <c r="B66" s="25" t="s">
        <v>171</v>
      </c>
      <c r="C66" s="101">
        <v>0</v>
      </c>
      <c r="D66" s="101">
        <v>0</v>
      </c>
      <c r="E66" s="101">
        <v>0</v>
      </c>
      <c r="F66" s="192">
        <f t="shared" si="0"/>
        <v>0</v>
      </c>
      <c r="G66" s="140"/>
      <c r="H66" s="140"/>
      <c r="I66" s="140"/>
      <c r="J66" s="144"/>
    </row>
    <row r="67" spans="1:10" x14ac:dyDescent="0.25">
      <c r="A67" s="215" t="s">
        <v>418</v>
      </c>
      <c r="B67" s="25" t="s">
        <v>172</v>
      </c>
      <c r="C67" s="101">
        <v>0</v>
      </c>
      <c r="D67" s="101">
        <v>0</v>
      </c>
      <c r="E67" s="101">
        <v>0</v>
      </c>
      <c r="F67" s="192">
        <f t="shared" si="0"/>
        <v>0</v>
      </c>
      <c r="G67" s="140"/>
      <c r="H67" s="140"/>
      <c r="I67" s="140"/>
      <c r="J67" s="144"/>
    </row>
    <row r="68" spans="1:10" x14ac:dyDescent="0.25">
      <c r="A68" s="215" t="s">
        <v>456</v>
      </c>
      <c r="B68" s="25" t="s">
        <v>173</v>
      </c>
      <c r="C68" s="101">
        <v>0</v>
      </c>
      <c r="D68" s="101">
        <v>0</v>
      </c>
      <c r="E68" s="101">
        <v>0</v>
      </c>
      <c r="F68" s="192">
        <f t="shared" si="0"/>
        <v>0</v>
      </c>
      <c r="G68" s="140"/>
      <c r="H68" s="140"/>
      <c r="I68" s="140"/>
      <c r="J68" s="144"/>
    </row>
    <row r="69" spans="1:10" x14ac:dyDescent="0.25">
      <c r="A69" s="215" t="s">
        <v>457</v>
      </c>
      <c r="B69" s="25" t="s">
        <v>174</v>
      </c>
      <c r="C69" s="101">
        <v>0</v>
      </c>
      <c r="D69" s="101">
        <v>0</v>
      </c>
      <c r="E69" s="101">
        <v>0</v>
      </c>
      <c r="F69" s="192">
        <f t="shared" si="0"/>
        <v>0</v>
      </c>
      <c r="G69" s="140"/>
      <c r="H69" s="140"/>
      <c r="I69" s="140"/>
      <c r="J69" s="144"/>
    </row>
    <row r="70" spans="1:10" x14ac:dyDescent="0.25">
      <c r="A70" s="215" t="s">
        <v>175</v>
      </c>
      <c r="B70" s="25" t="s">
        <v>176</v>
      </c>
      <c r="C70" s="101">
        <v>0</v>
      </c>
      <c r="D70" s="101">
        <v>0</v>
      </c>
      <c r="E70" s="101">
        <v>0</v>
      </c>
      <c r="F70" s="192">
        <f t="shared" si="0"/>
        <v>0</v>
      </c>
      <c r="G70" s="140"/>
      <c r="H70" s="140"/>
      <c r="I70" s="140"/>
      <c r="J70" s="144"/>
    </row>
    <row r="71" spans="1:10" x14ac:dyDescent="0.25">
      <c r="A71" s="216" t="s">
        <v>177</v>
      </c>
      <c r="B71" s="25" t="s">
        <v>178</v>
      </c>
      <c r="C71" s="101">
        <v>0</v>
      </c>
      <c r="D71" s="101">
        <v>0</v>
      </c>
      <c r="E71" s="101">
        <v>0</v>
      </c>
      <c r="F71" s="192">
        <f t="shared" si="0"/>
        <v>0</v>
      </c>
      <c r="G71" s="140"/>
      <c r="H71" s="140"/>
      <c r="I71" s="140"/>
      <c r="J71" s="144"/>
    </row>
    <row r="72" spans="1:10" x14ac:dyDescent="0.25">
      <c r="A72" s="215" t="s">
        <v>656</v>
      </c>
      <c r="B72" s="25" t="s">
        <v>179</v>
      </c>
      <c r="C72" s="101">
        <v>0</v>
      </c>
      <c r="D72" s="101">
        <v>0</v>
      </c>
      <c r="E72" s="101">
        <v>0</v>
      </c>
      <c r="F72" s="192">
        <f t="shared" si="0"/>
        <v>0</v>
      </c>
      <c r="G72" s="140"/>
      <c r="H72" s="140"/>
      <c r="I72" s="140"/>
      <c r="J72" s="144"/>
    </row>
    <row r="73" spans="1:10" x14ac:dyDescent="0.25">
      <c r="A73" s="216" t="s">
        <v>458</v>
      </c>
      <c r="B73" s="25" t="s">
        <v>180</v>
      </c>
      <c r="C73" s="94">
        <v>0</v>
      </c>
      <c r="D73" s="94">
        <v>0</v>
      </c>
      <c r="E73" s="94">
        <v>0</v>
      </c>
      <c r="F73" s="192">
        <f t="shared" ref="F73:F125" si="1">SUM(C73:E73)</f>
        <v>0</v>
      </c>
      <c r="G73" s="142"/>
      <c r="H73" s="142"/>
      <c r="I73" s="142"/>
      <c r="J73" s="144"/>
    </row>
    <row r="74" spans="1:10" x14ac:dyDescent="0.25">
      <c r="A74" s="216" t="s">
        <v>658</v>
      </c>
      <c r="B74" s="25" t="s">
        <v>657</v>
      </c>
      <c r="C74" s="101">
        <v>0</v>
      </c>
      <c r="D74" s="101">
        <v>0</v>
      </c>
      <c r="E74" s="101">
        <v>0</v>
      </c>
      <c r="F74" s="192">
        <f t="shared" si="1"/>
        <v>0</v>
      </c>
      <c r="G74" s="140"/>
      <c r="H74" s="140"/>
      <c r="I74" s="140"/>
      <c r="J74" s="144"/>
    </row>
    <row r="75" spans="1:10" s="78" customFormat="1" ht="15.75" x14ac:dyDescent="0.25">
      <c r="A75" s="214" t="s">
        <v>421</v>
      </c>
      <c r="B75" s="37" t="s">
        <v>181</v>
      </c>
      <c r="C75" s="103">
        <f>SUM(C62:C74)</f>
        <v>0</v>
      </c>
      <c r="D75" s="103">
        <f>SUM(D62:D74)</f>
        <v>0</v>
      </c>
      <c r="E75" s="103">
        <f>SUM(E62:E74)</f>
        <v>0</v>
      </c>
      <c r="F75" s="193">
        <f t="shared" si="1"/>
        <v>0</v>
      </c>
      <c r="G75" s="148"/>
      <c r="H75" s="148"/>
      <c r="I75" s="148"/>
      <c r="J75" s="148"/>
    </row>
    <row r="76" spans="1:10" s="78" customFormat="1" ht="15.75" x14ac:dyDescent="0.25">
      <c r="A76" s="217" t="s">
        <v>36</v>
      </c>
      <c r="B76" s="116"/>
      <c r="C76" s="118">
        <f t="shared" ref="C76:F76" si="2">SUM(C26+C27+C52+C61+C75)</f>
        <v>22457000</v>
      </c>
      <c r="D76" s="118">
        <f t="shared" si="2"/>
        <v>0</v>
      </c>
      <c r="E76" s="118">
        <f t="shared" si="2"/>
        <v>0</v>
      </c>
      <c r="F76" s="195">
        <f t="shared" si="2"/>
        <v>22457000</v>
      </c>
      <c r="G76" s="176"/>
      <c r="H76" s="176"/>
      <c r="I76" s="176"/>
      <c r="J76" s="176"/>
    </row>
    <row r="77" spans="1:10" x14ac:dyDescent="0.25">
      <c r="A77" s="218" t="s">
        <v>182</v>
      </c>
      <c r="B77" s="25" t="s">
        <v>183</v>
      </c>
      <c r="C77" s="101">
        <v>0</v>
      </c>
      <c r="D77" s="101">
        <v>0</v>
      </c>
      <c r="E77" s="101">
        <v>0</v>
      </c>
      <c r="F77" s="192">
        <f t="shared" si="1"/>
        <v>0</v>
      </c>
      <c r="G77" s="177"/>
      <c r="H77" s="177"/>
      <c r="I77" s="177"/>
      <c r="J77" s="176"/>
    </row>
    <row r="78" spans="1:10" x14ac:dyDescent="0.25">
      <c r="A78" s="218" t="s">
        <v>459</v>
      </c>
      <c r="B78" s="25" t="s">
        <v>184</v>
      </c>
      <c r="C78" s="101">
        <v>0</v>
      </c>
      <c r="D78" s="101">
        <v>0</v>
      </c>
      <c r="E78" s="101">
        <v>0</v>
      </c>
      <c r="F78" s="192">
        <f t="shared" si="1"/>
        <v>0</v>
      </c>
      <c r="G78" s="177"/>
      <c r="H78" s="177"/>
      <c r="I78" s="177"/>
      <c r="J78" s="176"/>
    </row>
    <row r="79" spans="1:10" x14ac:dyDescent="0.25">
      <c r="A79" s="218" t="s">
        <v>185</v>
      </c>
      <c r="B79" s="25" t="s">
        <v>186</v>
      </c>
      <c r="C79" s="101">
        <v>0</v>
      </c>
      <c r="D79" s="101">
        <v>0</v>
      </c>
      <c r="E79" s="101">
        <v>0</v>
      </c>
      <c r="F79" s="192">
        <f t="shared" si="1"/>
        <v>0</v>
      </c>
      <c r="G79" s="177"/>
      <c r="H79" s="177"/>
      <c r="I79" s="177"/>
      <c r="J79" s="176"/>
    </row>
    <row r="80" spans="1:10" x14ac:dyDescent="0.25">
      <c r="A80" s="218" t="s">
        <v>187</v>
      </c>
      <c r="B80" s="25" t="s">
        <v>188</v>
      </c>
      <c r="C80" s="101"/>
      <c r="D80" s="101">
        <v>0</v>
      </c>
      <c r="E80" s="101">
        <v>0</v>
      </c>
      <c r="F80" s="192">
        <f t="shared" si="1"/>
        <v>0</v>
      </c>
      <c r="G80" s="178"/>
      <c r="H80" s="177"/>
      <c r="I80" s="177"/>
      <c r="J80" s="176"/>
    </row>
    <row r="81" spans="1:10" x14ac:dyDescent="0.25">
      <c r="A81" s="209" t="s">
        <v>189</v>
      </c>
      <c r="B81" s="25" t="s">
        <v>190</v>
      </c>
      <c r="C81" s="101">
        <v>0</v>
      </c>
      <c r="D81" s="101">
        <v>0</v>
      </c>
      <c r="E81" s="101">
        <v>0</v>
      </c>
      <c r="F81" s="192">
        <f t="shared" si="1"/>
        <v>0</v>
      </c>
      <c r="G81" s="177"/>
      <c r="H81" s="177"/>
      <c r="I81" s="177"/>
      <c r="J81" s="176"/>
    </row>
    <row r="82" spans="1:10" x14ac:dyDescent="0.25">
      <c r="A82" s="209" t="s">
        <v>191</v>
      </c>
      <c r="B82" s="25" t="s">
        <v>192</v>
      </c>
      <c r="C82" s="101">
        <v>0</v>
      </c>
      <c r="D82" s="101">
        <v>0</v>
      </c>
      <c r="E82" s="101">
        <v>0</v>
      </c>
      <c r="F82" s="192">
        <f t="shared" si="1"/>
        <v>0</v>
      </c>
      <c r="G82" s="177"/>
      <c r="H82" s="177"/>
      <c r="I82" s="177"/>
      <c r="J82" s="176"/>
    </row>
    <row r="83" spans="1:10" x14ac:dyDescent="0.25">
      <c r="A83" s="209" t="s">
        <v>193</v>
      </c>
      <c r="B83" s="25" t="s">
        <v>194</v>
      </c>
      <c r="C83" s="101"/>
      <c r="D83" s="101">
        <v>0</v>
      </c>
      <c r="E83" s="101">
        <v>0</v>
      </c>
      <c r="F83" s="192">
        <f t="shared" si="1"/>
        <v>0</v>
      </c>
      <c r="G83" s="178"/>
      <c r="H83" s="177"/>
      <c r="I83" s="177"/>
      <c r="J83" s="176"/>
    </row>
    <row r="84" spans="1:10" s="78" customFormat="1" ht="15.75" x14ac:dyDescent="0.25">
      <c r="A84" s="219" t="s">
        <v>423</v>
      </c>
      <c r="B84" s="37" t="s">
        <v>195</v>
      </c>
      <c r="C84" s="103">
        <f>SUM(C77:C83)</f>
        <v>0</v>
      </c>
      <c r="D84" s="103">
        <f>SUM(D77:D83)</f>
        <v>0</v>
      </c>
      <c r="E84" s="103">
        <f>SUM(E77:E83)</f>
        <v>0</v>
      </c>
      <c r="F84" s="193">
        <f t="shared" si="1"/>
        <v>0</v>
      </c>
      <c r="G84" s="148"/>
      <c r="H84" s="148"/>
      <c r="I84" s="148"/>
      <c r="J84" s="148"/>
    </row>
    <row r="85" spans="1:10" x14ac:dyDescent="0.25">
      <c r="A85" s="212" t="s">
        <v>196</v>
      </c>
      <c r="B85" s="25" t="s">
        <v>197</v>
      </c>
      <c r="C85" s="101">
        <v>0</v>
      </c>
      <c r="D85" s="101">
        <v>0</v>
      </c>
      <c r="E85" s="101">
        <v>0</v>
      </c>
      <c r="F85" s="192">
        <f t="shared" si="1"/>
        <v>0</v>
      </c>
      <c r="G85" s="177"/>
      <c r="H85" s="177"/>
      <c r="I85" s="177"/>
      <c r="J85" s="176"/>
    </row>
    <row r="86" spans="1:10" x14ac:dyDescent="0.25">
      <c r="A86" s="212" t="s">
        <v>198</v>
      </c>
      <c r="B86" s="25" t="s">
        <v>199</v>
      </c>
      <c r="C86" s="101">
        <v>0</v>
      </c>
      <c r="D86" s="101">
        <v>0</v>
      </c>
      <c r="E86" s="101">
        <v>0</v>
      </c>
      <c r="F86" s="192">
        <f t="shared" si="1"/>
        <v>0</v>
      </c>
      <c r="G86" s="177"/>
      <c r="H86" s="177"/>
      <c r="I86" s="177"/>
      <c r="J86" s="176"/>
    </row>
    <row r="87" spans="1:10" x14ac:dyDescent="0.25">
      <c r="A87" s="212" t="s">
        <v>200</v>
      </c>
      <c r="B87" s="25" t="s">
        <v>201</v>
      </c>
      <c r="C87" s="101">
        <v>0</v>
      </c>
      <c r="D87" s="101">
        <v>0</v>
      </c>
      <c r="E87" s="101">
        <v>0</v>
      </c>
      <c r="F87" s="192">
        <f t="shared" si="1"/>
        <v>0</v>
      </c>
      <c r="G87" s="177"/>
      <c r="H87" s="177"/>
      <c r="I87" s="177"/>
      <c r="J87" s="176"/>
    </row>
    <row r="88" spans="1:10" x14ac:dyDescent="0.25">
      <c r="A88" s="212" t="s">
        <v>202</v>
      </c>
      <c r="B88" s="25" t="s">
        <v>203</v>
      </c>
      <c r="C88" s="101">
        <v>0</v>
      </c>
      <c r="D88" s="101">
        <v>0</v>
      </c>
      <c r="E88" s="101">
        <v>0</v>
      </c>
      <c r="F88" s="192">
        <f t="shared" si="1"/>
        <v>0</v>
      </c>
      <c r="G88" s="177"/>
      <c r="H88" s="177"/>
      <c r="I88" s="177"/>
      <c r="J88" s="176"/>
    </row>
    <row r="89" spans="1:10" s="78" customFormat="1" ht="15.75" x14ac:dyDescent="0.25">
      <c r="A89" s="214" t="s">
        <v>424</v>
      </c>
      <c r="B89" s="37" t="s">
        <v>204</v>
      </c>
      <c r="C89" s="103">
        <f>SUM(C85:C88)</f>
        <v>0</v>
      </c>
      <c r="D89" s="103">
        <f>SUM(D85:D88)</f>
        <v>0</v>
      </c>
      <c r="E89" s="103">
        <f>SUM(E85:E88)</f>
        <v>0</v>
      </c>
      <c r="F89" s="193">
        <f t="shared" si="1"/>
        <v>0</v>
      </c>
      <c r="G89" s="148"/>
      <c r="H89" s="148"/>
      <c r="I89" s="148"/>
      <c r="J89" s="148"/>
    </row>
    <row r="90" spans="1:10" x14ac:dyDescent="0.25">
      <c r="A90" s="212" t="s">
        <v>205</v>
      </c>
      <c r="B90" s="25" t="s">
        <v>206</v>
      </c>
      <c r="C90" s="101">
        <v>0</v>
      </c>
      <c r="D90" s="101">
        <v>0</v>
      </c>
      <c r="E90" s="101">
        <v>0</v>
      </c>
      <c r="F90" s="192">
        <f t="shared" si="1"/>
        <v>0</v>
      </c>
      <c r="G90" s="177"/>
      <c r="H90" s="177"/>
      <c r="I90" s="177"/>
      <c r="J90" s="176"/>
    </row>
    <row r="91" spans="1:10" x14ac:dyDescent="0.25">
      <c r="A91" s="212" t="s">
        <v>460</v>
      </c>
      <c r="B91" s="25" t="s">
        <v>207</v>
      </c>
      <c r="C91" s="101">
        <v>0</v>
      </c>
      <c r="D91" s="101">
        <v>0</v>
      </c>
      <c r="E91" s="101">
        <v>0</v>
      </c>
      <c r="F91" s="192">
        <f t="shared" si="1"/>
        <v>0</v>
      </c>
      <c r="G91" s="177"/>
      <c r="H91" s="177"/>
      <c r="I91" s="177"/>
      <c r="J91" s="176"/>
    </row>
    <row r="92" spans="1:10" x14ac:dyDescent="0.25">
      <c r="A92" s="212" t="s">
        <v>461</v>
      </c>
      <c r="B92" s="25" t="s">
        <v>208</v>
      </c>
      <c r="C92" s="101">
        <v>0</v>
      </c>
      <c r="D92" s="101">
        <v>0</v>
      </c>
      <c r="E92" s="101">
        <v>0</v>
      </c>
      <c r="F92" s="192">
        <f t="shared" si="1"/>
        <v>0</v>
      </c>
      <c r="G92" s="177"/>
      <c r="H92" s="177"/>
      <c r="I92" s="177"/>
      <c r="J92" s="176"/>
    </row>
    <row r="93" spans="1:10" x14ac:dyDescent="0.25">
      <c r="A93" s="212" t="s">
        <v>462</v>
      </c>
      <c r="B93" s="25" t="s">
        <v>209</v>
      </c>
      <c r="C93" s="101">
        <v>0</v>
      </c>
      <c r="D93" s="101">
        <v>0</v>
      </c>
      <c r="E93" s="101">
        <v>0</v>
      </c>
      <c r="F93" s="192">
        <f t="shared" si="1"/>
        <v>0</v>
      </c>
      <c r="G93" s="177"/>
      <c r="H93" s="177"/>
      <c r="I93" s="177"/>
      <c r="J93" s="176"/>
    </row>
    <row r="94" spans="1:10" x14ac:dyDescent="0.25">
      <c r="A94" s="212" t="s">
        <v>463</v>
      </c>
      <c r="B94" s="25" t="s">
        <v>210</v>
      </c>
      <c r="C94" s="101">
        <v>0</v>
      </c>
      <c r="D94" s="101">
        <v>0</v>
      </c>
      <c r="E94" s="101">
        <v>0</v>
      </c>
      <c r="F94" s="192">
        <f t="shared" si="1"/>
        <v>0</v>
      </c>
      <c r="G94" s="177"/>
      <c r="H94" s="177"/>
      <c r="I94" s="177"/>
      <c r="J94" s="176"/>
    </row>
    <row r="95" spans="1:10" x14ac:dyDescent="0.25">
      <c r="A95" s="212" t="s">
        <v>464</v>
      </c>
      <c r="B95" s="25" t="s">
        <v>211</v>
      </c>
      <c r="C95" s="101">
        <v>0</v>
      </c>
      <c r="D95" s="101">
        <v>0</v>
      </c>
      <c r="E95" s="101">
        <v>0</v>
      </c>
      <c r="F95" s="192">
        <f t="shared" si="1"/>
        <v>0</v>
      </c>
      <c r="G95" s="177"/>
      <c r="H95" s="177"/>
      <c r="I95" s="177"/>
      <c r="J95" s="176"/>
    </row>
    <row r="96" spans="1:10" x14ac:dyDescent="0.25">
      <c r="A96" s="212" t="s">
        <v>212</v>
      </c>
      <c r="B96" s="25" t="s">
        <v>213</v>
      </c>
      <c r="C96" s="101">
        <v>0</v>
      </c>
      <c r="D96" s="101">
        <v>0</v>
      </c>
      <c r="E96" s="101">
        <v>0</v>
      </c>
      <c r="F96" s="192">
        <f t="shared" si="1"/>
        <v>0</v>
      </c>
      <c r="G96" s="177"/>
      <c r="H96" s="177"/>
      <c r="I96" s="177"/>
      <c r="J96" s="176"/>
    </row>
    <row r="97" spans="1:10" x14ac:dyDescent="0.25">
      <c r="A97" s="212" t="s">
        <v>659</v>
      </c>
      <c r="B97" s="25" t="s">
        <v>214</v>
      </c>
      <c r="C97" s="101">
        <v>0</v>
      </c>
      <c r="D97" s="101">
        <v>0</v>
      </c>
      <c r="E97" s="101">
        <v>0</v>
      </c>
      <c r="F97" s="192">
        <f t="shared" si="1"/>
        <v>0</v>
      </c>
      <c r="G97" s="177"/>
      <c r="H97" s="177"/>
      <c r="I97" s="177"/>
      <c r="J97" s="176"/>
    </row>
    <row r="98" spans="1:10" x14ac:dyDescent="0.25">
      <c r="A98" s="212" t="s">
        <v>660</v>
      </c>
      <c r="B98" s="25" t="s">
        <v>661</v>
      </c>
      <c r="C98" s="101">
        <v>0</v>
      </c>
      <c r="D98" s="101">
        <v>0</v>
      </c>
      <c r="E98" s="101">
        <v>0</v>
      </c>
      <c r="F98" s="192">
        <f t="shared" si="1"/>
        <v>0</v>
      </c>
      <c r="G98" s="177"/>
      <c r="H98" s="177"/>
      <c r="I98" s="177"/>
      <c r="J98" s="176"/>
    </row>
    <row r="99" spans="1:10" s="78" customFormat="1" ht="15.75" x14ac:dyDescent="0.25">
      <c r="A99" s="214" t="s">
        <v>425</v>
      </c>
      <c r="B99" s="37" t="s">
        <v>215</v>
      </c>
      <c r="C99" s="103">
        <f>SUM(C90:C98)</f>
        <v>0</v>
      </c>
      <c r="D99" s="103">
        <f>SUM(D90:D98)</f>
        <v>0</v>
      </c>
      <c r="E99" s="103">
        <f>SUM(E90:E98)</f>
        <v>0</v>
      </c>
      <c r="F99" s="193">
        <f t="shared" si="1"/>
        <v>0</v>
      </c>
      <c r="G99" s="148"/>
      <c r="H99" s="148"/>
      <c r="I99" s="148"/>
      <c r="J99" s="148"/>
    </row>
    <row r="100" spans="1:10" s="78" customFormat="1" ht="15.75" x14ac:dyDescent="0.25">
      <c r="A100" s="217" t="s">
        <v>37</v>
      </c>
      <c r="B100" s="116"/>
      <c r="C100" s="118">
        <f t="shared" ref="C100:F100" si="3">SUM(C84+C89+C99)</f>
        <v>0</v>
      </c>
      <c r="D100" s="118">
        <f t="shared" si="3"/>
        <v>0</v>
      </c>
      <c r="E100" s="118">
        <f t="shared" si="3"/>
        <v>0</v>
      </c>
      <c r="F100" s="195">
        <f t="shared" si="3"/>
        <v>0</v>
      </c>
      <c r="G100" s="176"/>
      <c r="H100" s="176"/>
      <c r="I100" s="176"/>
      <c r="J100" s="176"/>
    </row>
    <row r="101" spans="1:10" s="78" customFormat="1" ht="17.25" x14ac:dyDescent="0.3">
      <c r="A101" s="220" t="s">
        <v>472</v>
      </c>
      <c r="B101" s="121" t="s">
        <v>216</v>
      </c>
      <c r="C101" s="122">
        <f>C26+C27+C52+C61+C75+C84+C89+C99</f>
        <v>22457000</v>
      </c>
      <c r="D101" s="122">
        <f>D26+D27+D52+D61+D75+D84+D89+D99</f>
        <v>0</v>
      </c>
      <c r="E101" s="122">
        <f>E26+E27+E52+E61+E75+E84+E89+E99</f>
        <v>0</v>
      </c>
      <c r="F101" s="196">
        <f t="shared" si="1"/>
        <v>22457000</v>
      </c>
      <c r="G101" s="179"/>
      <c r="H101" s="179"/>
      <c r="I101" s="179"/>
      <c r="J101" s="148"/>
    </row>
    <row r="102" spans="1:10" x14ac:dyDescent="0.25">
      <c r="A102" s="212" t="s">
        <v>662</v>
      </c>
      <c r="B102" s="5" t="s">
        <v>217</v>
      </c>
      <c r="C102" s="101">
        <v>0</v>
      </c>
      <c r="D102" s="101">
        <v>0</v>
      </c>
      <c r="E102" s="101">
        <v>0</v>
      </c>
      <c r="F102" s="192">
        <f t="shared" si="1"/>
        <v>0</v>
      </c>
      <c r="G102" s="177"/>
      <c r="H102" s="177"/>
      <c r="I102" s="177"/>
      <c r="J102" s="176"/>
    </row>
    <row r="103" spans="1:10" x14ac:dyDescent="0.25">
      <c r="A103" s="212" t="s">
        <v>220</v>
      </c>
      <c r="B103" s="5" t="s">
        <v>221</v>
      </c>
      <c r="C103" s="101">
        <v>0</v>
      </c>
      <c r="D103" s="101">
        <v>0</v>
      </c>
      <c r="E103" s="101">
        <v>0</v>
      </c>
      <c r="F103" s="192">
        <f t="shared" si="1"/>
        <v>0</v>
      </c>
      <c r="G103" s="177"/>
      <c r="H103" s="177"/>
      <c r="I103" s="177"/>
      <c r="J103" s="176"/>
    </row>
    <row r="104" spans="1:10" x14ac:dyDescent="0.25">
      <c r="A104" s="212" t="s">
        <v>466</v>
      </c>
      <c r="B104" s="5" t="s">
        <v>222</v>
      </c>
      <c r="C104" s="101">
        <v>0</v>
      </c>
      <c r="D104" s="101">
        <v>0</v>
      </c>
      <c r="E104" s="101">
        <v>0</v>
      </c>
      <c r="F104" s="192">
        <f t="shared" si="1"/>
        <v>0</v>
      </c>
      <c r="G104" s="177"/>
      <c r="H104" s="177"/>
      <c r="I104" s="177"/>
      <c r="J104" s="176"/>
    </row>
    <row r="105" spans="1:10" s="78" customFormat="1" x14ac:dyDescent="0.25">
      <c r="A105" s="221" t="s">
        <v>430</v>
      </c>
      <c r="B105" s="7" t="s">
        <v>224</v>
      </c>
      <c r="C105" s="102">
        <f>SUM(C102:C104)</f>
        <v>0</v>
      </c>
      <c r="D105" s="102">
        <f>SUM(D102:D104)</f>
        <v>0</v>
      </c>
      <c r="E105" s="102">
        <f>SUM(E102:E104)</f>
        <v>0</v>
      </c>
      <c r="F105" s="165">
        <f t="shared" si="1"/>
        <v>0</v>
      </c>
      <c r="G105" s="180"/>
      <c r="H105" s="180"/>
      <c r="I105" s="180"/>
      <c r="J105" s="180"/>
    </row>
    <row r="106" spans="1:10" x14ac:dyDescent="0.25">
      <c r="A106" s="222" t="s">
        <v>467</v>
      </c>
      <c r="B106" s="5" t="s">
        <v>225</v>
      </c>
      <c r="C106" s="101">
        <v>0</v>
      </c>
      <c r="D106" s="101">
        <v>0</v>
      </c>
      <c r="E106" s="101">
        <v>0</v>
      </c>
      <c r="F106" s="192">
        <f t="shared" si="1"/>
        <v>0</v>
      </c>
      <c r="G106" s="177"/>
      <c r="H106" s="177"/>
      <c r="I106" s="177"/>
      <c r="J106" s="176"/>
    </row>
    <row r="107" spans="1:10" x14ac:dyDescent="0.25">
      <c r="A107" s="222" t="s">
        <v>436</v>
      </c>
      <c r="B107" s="5" t="s">
        <v>228</v>
      </c>
      <c r="C107" s="101">
        <v>0</v>
      </c>
      <c r="D107" s="101">
        <v>0</v>
      </c>
      <c r="E107" s="101">
        <v>0</v>
      </c>
      <c r="F107" s="192">
        <f t="shared" si="1"/>
        <v>0</v>
      </c>
      <c r="G107" s="177"/>
      <c r="H107" s="177"/>
      <c r="I107" s="177"/>
      <c r="J107" s="176"/>
    </row>
    <row r="108" spans="1:10" x14ac:dyDescent="0.25">
      <c r="A108" s="212" t="s">
        <v>229</v>
      </c>
      <c r="B108" s="5" t="s">
        <v>230</v>
      </c>
      <c r="C108" s="101">
        <v>0</v>
      </c>
      <c r="D108" s="101">
        <v>0</v>
      </c>
      <c r="E108" s="101">
        <v>0</v>
      </c>
      <c r="F108" s="192">
        <f t="shared" si="1"/>
        <v>0</v>
      </c>
      <c r="G108" s="177"/>
      <c r="H108" s="177"/>
      <c r="I108" s="177"/>
      <c r="J108" s="176"/>
    </row>
    <row r="109" spans="1:10" x14ac:dyDescent="0.25">
      <c r="A109" s="212" t="s">
        <v>468</v>
      </c>
      <c r="B109" s="5" t="s">
        <v>231</v>
      </c>
      <c r="C109" s="101">
        <v>0</v>
      </c>
      <c r="D109" s="101">
        <v>0</v>
      </c>
      <c r="E109" s="101">
        <v>0</v>
      </c>
      <c r="F109" s="192">
        <f t="shared" si="1"/>
        <v>0</v>
      </c>
      <c r="G109" s="177"/>
      <c r="H109" s="177"/>
      <c r="I109" s="177"/>
      <c r="J109" s="176"/>
    </row>
    <row r="110" spans="1:10" s="78" customFormat="1" x14ac:dyDescent="0.25">
      <c r="A110" s="223" t="s">
        <v>433</v>
      </c>
      <c r="B110" s="7" t="s">
        <v>232</v>
      </c>
      <c r="C110" s="102">
        <f>SUM(C106:C109)</f>
        <v>0</v>
      </c>
      <c r="D110" s="102">
        <f>SUM(D106:D109)</f>
        <v>0</v>
      </c>
      <c r="E110" s="102">
        <f>SUM(E106:E109)</f>
        <v>0</v>
      </c>
      <c r="F110" s="165">
        <f t="shared" si="1"/>
        <v>0</v>
      </c>
      <c r="G110" s="180"/>
      <c r="H110" s="180"/>
      <c r="I110" s="180"/>
      <c r="J110" s="180"/>
    </row>
    <row r="111" spans="1:10" s="78" customFormat="1" x14ac:dyDescent="0.25">
      <c r="A111" s="223" t="s">
        <v>233</v>
      </c>
      <c r="B111" s="7" t="s">
        <v>234</v>
      </c>
      <c r="C111" s="102">
        <v>0</v>
      </c>
      <c r="D111" s="102">
        <v>0</v>
      </c>
      <c r="E111" s="102">
        <v>0</v>
      </c>
      <c r="F111" s="165">
        <f t="shared" si="1"/>
        <v>0</v>
      </c>
      <c r="G111" s="180"/>
      <c r="H111" s="180"/>
      <c r="I111" s="180"/>
      <c r="J111" s="180"/>
    </row>
    <row r="112" spans="1:10" s="78" customFormat="1" x14ac:dyDescent="0.25">
      <c r="A112" s="223" t="s">
        <v>235</v>
      </c>
      <c r="B112" s="7" t="s">
        <v>236</v>
      </c>
      <c r="C112" s="102">
        <v>0</v>
      </c>
      <c r="D112" s="102">
        <v>0</v>
      </c>
      <c r="E112" s="102">
        <v>0</v>
      </c>
      <c r="F112" s="165">
        <f t="shared" si="1"/>
        <v>0</v>
      </c>
      <c r="G112" s="180"/>
      <c r="H112" s="180"/>
      <c r="I112" s="180"/>
      <c r="J112" s="180"/>
    </row>
    <row r="113" spans="1:10" s="78" customFormat="1" x14ac:dyDescent="0.25">
      <c r="A113" s="223" t="s">
        <v>237</v>
      </c>
      <c r="B113" s="7" t="s">
        <v>238</v>
      </c>
      <c r="C113" s="102">
        <v>0</v>
      </c>
      <c r="D113" s="102">
        <f>SUM(D111:D112)</f>
        <v>0</v>
      </c>
      <c r="E113" s="102">
        <f>SUM(E111:E112)</f>
        <v>0</v>
      </c>
      <c r="F113" s="165">
        <f t="shared" si="1"/>
        <v>0</v>
      </c>
      <c r="G113" s="180"/>
      <c r="H113" s="180"/>
      <c r="I113" s="180"/>
      <c r="J113" s="180"/>
    </row>
    <row r="114" spans="1:10" s="78" customFormat="1" x14ac:dyDescent="0.25">
      <c r="A114" s="223" t="s">
        <v>239</v>
      </c>
      <c r="B114" s="7" t="s">
        <v>240</v>
      </c>
      <c r="C114" s="110">
        <v>0</v>
      </c>
      <c r="D114" s="110">
        <v>0</v>
      </c>
      <c r="E114" s="110">
        <v>0</v>
      </c>
      <c r="F114" s="165">
        <f t="shared" si="1"/>
        <v>0</v>
      </c>
      <c r="G114" s="181"/>
      <c r="H114" s="181"/>
      <c r="I114" s="181"/>
      <c r="J114" s="180"/>
    </row>
    <row r="115" spans="1:10" s="78" customFormat="1" x14ac:dyDescent="0.25">
      <c r="A115" s="223" t="s">
        <v>241</v>
      </c>
      <c r="B115" s="7" t="s">
        <v>242</v>
      </c>
      <c r="C115" s="110">
        <v>0</v>
      </c>
      <c r="D115" s="110">
        <v>0</v>
      </c>
      <c r="E115" s="110">
        <v>0</v>
      </c>
      <c r="F115" s="165">
        <f t="shared" si="1"/>
        <v>0</v>
      </c>
      <c r="G115" s="181"/>
      <c r="H115" s="181"/>
      <c r="I115" s="181"/>
      <c r="J115" s="180"/>
    </row>
    <row r="116" spans="1:10" s="78" customFormat="1" x14ac:dyDescent="0.25">
      <c r="A116" s="223" t="s">
        <v>243</v>
      </c>
      <c r="B116" s="7" t="s">
        <v>244</v>
      </c>
      <c r="C116" s="110">
        <v>0</v>
      </c>
      <c r="D116" s="110">
        <v>0</v>
      </c>
      <c r="E116" s="110">
        <v>0</v>
      </c>
      <c r="F116" s="165">
        <f t="shared" si="1"/>
        <v>0</v>
      </c>
      <c r="G116" s="181"/>
      <c r="H116" s="181"/>
      <c r="I116" s="181"/>
      <c r="J116" s="180"/>
    </row>
    <row r="117" spans="1:10" s="78" customFormat="1" ht="15.75" x14ac:dyDescent="0.25">
      <c r="A117" s="224" t="s">
        <v>434</v>
      </c>
      <c r="B117" s="27" t="s">
        <v>245</v>
      </c>
      <c r="C117" s="111">
        <f>C105+C110+C111+C112+C113+C114+C115+C116</f>
        <v>0</v>
      </c>
      <c r="D117" s="111">
        <f>D105+D110+D111+D112+D113+D114+D115+D116</f>
        <v>0</v>
      </c>
      <c r="E117" s="111">
        <f>E105+E110+E111+E112+E113+E114+E115+E116</f>
        <v>0</v>
      </c>
      <c r="F117" s="166">
        <f t="shared" si="1"/>
        <v>0</v>
      </c>
      <c r="G117" s="182"/>
      <c r="H117" s="182"/>
      <c r="I117" s="182"/>
      <c r="J117" s="182"/>
    </row>
    <row r="118" spans="1:10" x14ac:dyDescent="0.25">
      <c r="A118" s="222" t="s">
        <v>246</v>
      </c>
      <c r="B118" s="5" t="s">
        <v>247</v>
      </c>
      <c r="C118" s="101">
        <v>0</v>
      </c>
      <c r="D118" s="101">
        <v>0</v>
      </c>
      <c r="E118" s="101">
        <v>0</v>
      </c>
      <c r="F118" s="192">
        <f t="shared" si="1"/>
        <v>0</v>
      </c>
      <c r="G118" s="177"/>
      <c r="H118" s="177"/>
      <c r="I118" s="177"/>
      <c r="J118" s="176"/>
    </row>
    <row r="119" spans="1:10" x14ac:dyDescent="0.25">
      <c r="A119" s="212" t="s">
        <v>248</v>
      </c>
      <c r="B119" s="5" t="s">
        <v>249</v>
      </c>
      <c r="C119" s="101">
        <v>0</v>
      </c>
      <c r="D119" s="101">
        <v>0</v>
      </c>
      <c r="E119" s="101">
        <v>0</v>
      </c>
      <c r="F119" s="192">
        <f t="shared" si="1"/>
        <v>0</v>
      </c>
      <c r="G119" s="177"/>
      <c r="H119" s="177"/>
      <c r="I119" s="177"/>
      <c r="J119" s="176"/>
    </row>
    <row r="120" spans="1:10" x14ac:dyDescent="0.25">
      <c r="A120" s="222" t="s">
        <v>469</v>
      </c>
      <c r="B120" s="5" t="s">
        <v>250</v>
      </c>
      <c r="C120" s="101">
        <v>0</v>
      </c>
      <c r="D120" s="101">
        <v>0</v>
      </c>
      <c r="E120" s="101">
        <v>0</v>
      </c>
      <c r="F120" s="192">
        <f t="shared" si="1"/>
        <v>0</v>
      </c>
      <c r="G120" s="177"/>
      <c r="H120" s="177"/>
      <c r="I120" s="177"/>
      <c r="J120" s="176"/>
    </row>
    <row r="121" spans="1:10" x14ac:dyDescent="0.25">
      <c r="A121" s="222" t="s">
        <v>439</v>
      </c>
      <c r="B121" s="5" t="s">
        <v>251</v>
      </c>
      <c r="C121" s="101">
        <v>0</v>
      </c>
      <c r="D121" s="101">
        <v>0</v>
      </c>
      <c r="E121" s="101">
        <v>0</v>
      </c>
      <c r="F121" s="192">
        <f t="shared" si="1"/>
        <v>0</v>
      </c>
      <c r="G121" s="177"/>
      <c r="H121" s="177"/>
      <c r="I121" s="177"/>
      <c r="J121" s="176"/>
    </row>
    <row r="122" spans="1:10" s="78" customFormat="1" x14ac:dyDescent="0.25">
      <c r="A122" s="224" t="s">
        <v>440</v>
      </c>
      <c r="B122" s="27" t="s">
        <v>255</v>
      </c>
      <c r="C122" s="102">
        <f>SUM(C118:C121)</f>
        <v>0</v>
      </c>
      <c r="D122" s="102">
        <f>SUM(D118:D121)</f>
        <v>0</v>
      </c>
      <c r="E122" s="102">
        <f>SUM(E118:E121)</f>
        <v>0</v>
      </c>
      <c r="F122" s="165">
        <f t="shared" si="1"/>
        <v>0</v>
      </c>
      <c r="G122" s="180"/>
      <c r="H122" s="180"/>
      <c r="I122" s="180"/>
      <c r="J122" s="180"/>
    </row>
    <row r="123" spans="1:10" x14ac:dyDescent="0.25">
      <c r="A123" s="212" t="s">
        <v>256</v>
      </c>
      <c r="B123" s="5" t="s">
        <v>257</v>
      </c>
      <c r="C123" s="101">
        <v>0</v>
      </c>
      <c r="D123" s="101">
        <v>0</v>
      </c>
      <c r="E123" s="101">
        <v>0</v>
      </c>
      <c r="F123" s="192">
        <f t="shared" si="1"/>
        <v>0</v>
      </c>
      <c r="G123" s="177"/>
      <c r="H123" s="177"/>
      <c r="I123" s="177"/>
      <c r="J123" s="176"/>
    </row>
    <row r="124" spans="1:10" s="78" customFormat="1" ht="15.75" x14ac:dyDescent="0.25">
      <c r="A124" s="225" t="s">
        <v>473</v>
      </c>
      <c r="B124" s="125" t="s">
        <v>258</v>
      </c>
      <c r="C124" s="126">
        <f>C117+C122+C123</f>
        <v>0</v>
      </c>
      <c r="D124" s="126">
        <f>D117+D122+D123</f>
        <v>0</v>
      </c>
      <c r="E124" s="126">
        <f>E117+E122+E123</f>
        <v>0</v>
      </c>
      <c r="F124" s="167">
        <f t="shared" si="1"/>
        <v>0</v>
      </c>
      <c r="G124" s="182"/>
      <c r="H124" s="182"/>
      <c r="I124" s="182"/>
      <c r="J124" s="182"/>
    </row>
    <row r="125" spans="1:10" s="78" customFormat="1" ht="18" thickBot="1" x14ac:dyDescent="0.35">
      <c r="A125" s="243" t="s">
        <v>509</v>
      </c>
      <c r="B125" s="244"/>
      <c r="C125" s="228">
        <f>C101+C124</f>
        <v>22457000</v>
      </c>
      <c r="D125" s="228">
        <f>D101+D124</f>
        <v>0</v>
      </c>
      <c r="E125" s="228">
        <f>E101+E124</f>
        <v>0</v>
      </c>
      <c r="F125" s="229">
        <f t="shared" si="1"/>
        <v>22457000</v>
      </c>
      <c r="G125" s="179"/>
      <c r="H125" s="179"/>
      <c r="I125" s="179"/>
      <c r="J125" s="179"/>
    </row>
    <row r="126" spans="1:10" x14ac:dyDescent="0.25">
      <c r="B126" s="23"/>
      <c r="C126" s="23"/>
      <c r="D126" s="23"/>
      <c r="E126" s="23"/>
      <c r="F126" s="23"/>
      <c r="G126" s="66"/>
      <c r="H126" s="66"/>
      <c r="I126" s="66"/>
      <c r="J126" s="66"/>
    </row>
    <row r="127" spans="1:10" x14ac:dyDescent="0.25">
      <c r="B127" s="23"/>
      <c r="C127" s="23"/>
      <c r="D127" s="23"/>
      <c r="E127" s="23"/>
      <c r="F127" s="23"/>
    </row>
    <row r="128" spans="1:10" x14ac:dyDescent="0.25">
      <c r="B128" s="23"/>
      <c r="C128" s="23"/>
      <c r="D128" s="23"/>
      <c r="E128" s="23"/>
      <c r="F128" s="23"/>
    </row>
    <row r="129" spans="2:6" x14ac:dyDescent="0.25">
      <c r="B129" s="23"/>
      <c r="C129" s="23"/>
      <c r="D129" s="23"/>
      <c r="E129" s="23"/>
      <c r="F129" s="23"/>
    </row>
    <row r="130" spans="2:6" x14ac:dyDescent="0.25">
      <c r="B130" s="23"/>
      <c r="C130" s="23"/>
      <c r="D130" s="23"/>
      <c r="E130" s="23"/>
      <c r="F130" s="23"/>
    </row>
    <row r="131" spans="2:6" x14ac:dyDescent="0.25">
      <c r="B131" s="23"/>
      <c r="C131" s="23"/>
      <c r="D131" s="23"/>
      <c r="E131" s="23"/>
      <c r="F131" s="23"/>
    </row>
    <row r="132" spans="2:6" x14ac:dyDescent="0.25">
      <c r="B132" s="23"/>
      <c r="C132" s="23"/>
      <c r="D132" s="23"/>
      <c r="E132" s="23"/>
      <c r="F132" s="23"/>
    </row>
    <row r="133" spans="2:6" x14ac:dyDescent="0.25">
      <c r="B133" s="23"/>
      <c r="C133" s="23"/>
      <c r="D133" s="23"/>
      <c r="E133" s="23"/>
      <c r="F133" s="23"/>
    </row>
    <row r="134" spans="2:6" x14ac:dyDescent="0.25">
      <c r="B134" s="23"/>
      <c r="C134" s="23"/>
      <c r="D134" s="23"/>
      <c r="E134" s="23"/>
      <c r="F134" s="23"/>
    </row>
    <row r="135" spans="2:6" x14ac:dyDescent="0.25">
      <c r="B135" s="23"/>
      <c r="C135" s="23"/>
      <c r="D135" s="23"/>
      <c r="E135" s="23"/>
      <c r="F135" s="23"/>
    </row>
    <row r="136" spans="2:6" x14ac:dyDescent="0.25">
      <c r="B136" s="23"/>
      <c r="C136" s="23"/>
      <c r="D136" s="23"/>
      <c r="E136" s="23"/>
      <c r="F136" s="23"/>
    </row>
    <row r="137" spans="2:6" x14ac:dyDescent="0.25">
      <c r="B137" s="23"/>
      <c r="C137" s="23"/>
      <c r="D137" s="23"/>
      <c r="E137" s="23"/>
      <c r="F137" s="23"/>
    </row>
    <row r="138" spans="2:6" x14ac:dyDescent="0.25">
      <c r="B138" s="23"/>
      <c r="C138" s="23"/>
      <c r="D138" s="23"/>
      <c r="E138" s="23"/>
      <c r="F138" s="23"/>
    </row>
    <row r="139" spans="2:6" x14ac:dyDescent="0.25">
      <c r="B139" s="23"/>
      <c r="C139" s="23"/>
      <c r="D139" s="23"/>
      <c r="E139" s="23"/>
      <c r="F139" s="23"/>
    </row>
    <row r="140" spans="2:6" x14ac:dyDescent="0.25">
      <c r="B140" s="23"/>
      <c r="C140" s="23"/>
      <c r="D140" s="23"/>
      <c r="E140" s="23"/>
      <c r="F140" s="23"/>
    </row>
    <row r="141" spans="2:6" x14ac:dyDescent="0.25">
      <c r="B141" s="23"/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x14ac:dyDescent="0.25">
      <c r="B143" s="23"/>
      <c r="C143" s="23"/>
      <c r="D143" s="23"/>
      <c r="E143" s="23"/>
      <c r="F143" s="23"/>
    </row>
    <row r="144" spans="2:6" x14ac:dyDescent="0.25">
      <c r="B144" s="23"/>
      <c r="C144" s="23"/>
      <c r="D144" s="23"/>
      <c r="E144" s="23"/>
      <c r="F144" s="23"/>
    </row>
    <row r="145" spans="2:6" x14ac:dyDescent="0.25">
      <c r="B145" s="23"/>
      <c r="C145" s="23"/>
      <c r="D145" s="23"/>
      <c r="E145" s="23"/>
      <c r="F145" s="23"/>
    </row>
    <row r="146" spans="2:6" x14ac:dyDescent="0.25">
      <c r="B146" s="23"/>
      <c r="C146" s="23"/>
      <c r="D146" s="23"/>
      <c r="E146" s="23"/>
      <c r="F146" s="23"/>
    </row>
    <row r="147" spans="2:6" x14ac:dyDescent="0.25">
      <c r="B147" s="23"/>
      <c r="C147" s="23"/>
      <c r="D147" s="23"/>
      <c r="E147" s="23"/>
      <c r="F147" s="23"/>
    </row>
    <row r="148" spans="2:6" x14ac:dyDescent="0.25">
      <c r="B148" s="23"/>
      <c r="C148" s="23"/>
      <c r="D148" s="23"/>
      <c r="E148" s="23"/>
      <c r="F148" s="23"/>
    </row>
    <row r="149" spans="2:6" x14ac:dyDescent="0.25">
      <c r="B149" s="23"/>
      <c r="C149" s="23"/>
      <c r="D149" s="23"/>
      <c r="E149" s="23"/>
      <c r="F149" s="23"/>
    </row>
    <row r="150" spans="2:6" x14ac:dyDescent="0.25">
      <c r="B150" s="23"/>
      <c r="C150" s="23"/>
      <c r="D150" s="23"/>
      <c r="E150" s="23"/>
      <c r="F150" s="23"/>
    </row>
    <row r="151" spans="2:6" x14ac:dyDescent="0.25">
      <c r="B151" s="23"/>
      <c r="C151" s="23"/>
      <c r="D151" s="23"/>
      <c r="E151" s="23"/>
      <c r="F151" s="23"/>
    </row>
    <row r="152" spans="2:6" x14ac:dyDescent="0.25">
      <c r="B152" s="23"/>
      <c r="C152" s="23"/>
      <c r="D152" s="23"/>
      <c r="E152" s="23"/>
      <c r="F152" s="23"/>
    </row>
    <row r="153" spans="2:6" x14ac:dyDescent="0.25">
      <c r="B153" s="23"/>
      <c r="C153" s="23"/>
      <c r="D153" s="23"/>
      <c r="E153" s="23"/>
      <c r="F153" s="23"/>
    </row>
    <row r="154" spans="2:6" x14ac:dyDescent="0.25">
      <c r="B154" s="23"/>
      <c r="C154" s="23"/>
      <c r="D154" s="23"/>
      <c r="E154" s="23"/>
      <c r="F154" s="23"/>
    </row>
    <row r="155" spans="2:6" x14ac:dyDescent="0.25">
      <c r="B155" s="23"/>
      <c r="C155" s="23"/>
      <c r="D155" s="23"/>
      <c r="E155" s="23"/>
      <c r="F155" s="23"/>
    </row>
    <row r="156" spans="2:6" x14ac:dyDescent="0.25">
      <c r="B156" s="23"/>
      <c r="C156" s="23"/>
      <c r="D156" s="23"/>
      <c r="E156" s="23"/>
      <c r="F156" s="23"/>
    </row>
    <row r="157" spans="2:6" x14ac:dyDescent="0.25">
      <c r="B157" s="23"/>
      <c r="C157" s="23"/>
      <c r="D157" s="23"/>
      <c r="E157" s="23"/>
      <c r="F157" s="23"/>
    </row>
    <row r="158" spans="2:6" x14ac:dyDescent="0.25">
      <c r="B158" s="23"/>
      <c r="C158" s="23"/>
      <c r="D158" s="23"/>
      <c r="E158" s="23"/>
      <c r="F158" s="23"/>
    </row>
    <row r="159" spans="2:6" x14ac:dyDescent="0.25">
      <c r="B159" s="23"/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x14ac:dyDescent="0.25">
      <c r="B161" s="23"/>
      <c r="C161" s="23"/>
      <c r="D161" s="23"/>
      <c r="E161" s="23"/>
      <c r="F161" s="23"/>
    </row>
    <row r="162" spans="2:6" x14ac:dyDescent="0.25">
      <c r="B162" s="23"/>
      <c r="C162" s="23"/>
      <c r="D162" s="23"/>
      <c r="E162" s="23"/>
      <c r="F162" s="23"/>
    </row>
    <row r="163" spans="2:6" x14ac:dyDescent="0.25">
      <c r="B163" s="23"/>
      <c r="C163" s="23"/>
      <c r="D163" s="23"/>
      <c r="E163" s="23"/>
      <c r="F163" s="23"/>
    </row>
    <row r="164" spans="2:6" x14ac:dyDescent="0.25">
      <c r="B164" s="23"/>
      <c r="C164" s="23"/>
      <c r="D164" s="23"/>
      <c r="E164" s="23"/>
      <c r="F164" s="23"/>
    </row>
    <row r="165" spans="2:6" x14ac:dyDescent="0.25">
      <c r="B165" s="23"/>
      <c r="C165" s="23"/>
      <c r="D165" s="23"/>
      <c r="E165" s="23"/>
      <c r="F165" s="23"/>
    </row>
    <row r="166" spans="2:6" x14ac:dyDescent="0.25">
      <c r="B166" s="23"/>
      <c r="C166" s="23"/>
      <c r="D166" s="23"/>
      <c r="E166" s="23"/>
      <c r="F166" s="23"/>
    </row>
    <row r="167" spans="2:6" x14ac:dyDescent="0.25">
      <c r="B167" s="23"/>
      <c r="C167" s="23"/>
      <c r="D167" s="23"/>
      <c r="E167" s="23"/>
      <c r="F167" s="23"/>
    </row>
    <row r="168" spans="2:6" x14ac:dyDescent="0.25">
      <c r="B168" s="23"/>
      <c r="C168" s="23"/>
      <c r="D168" s="23"/>
      <c r="E168" s="23"/>
      <c r="F168" s="23"/>
    </row>
    <row r="169" spans="2:6" x14ac:dyDescent="0.25">
      <c r="B169" s="23"/>
      <c r="C169" s="23"/>
      <c r="D169" s="23"/>
      <c r="E169" s="23"/>
      <c r="F169" s="23"/>
    </row>
    <row r="170" spans="2:6" x14ac:dyDescent="0.25">
      <c r="B170" s="23"/>
      <c r="C170" s="23"/>
      <c r="D170" s="23"/>
      <c r="E170" s="23"/>
      <c r="F170" s="23"/>
    </row>
    <row r="171" spans="2:6" x14ac:dyDescent="0.25">
      <c r="B171" s="23"/>
      <c r="C171" s="23"/>
      <c r="D171" s="23"/>
      <c r="E171" s="23"/>
      <c r="F171" s="23"/>
    </row>
    <row r="172" spans="2:6" x14ac:dyDescent="0.25">
      <c r="B172" s="23"/>
      <c r="C172" s="23"/>
      <c r="D172" s="23"/>
      <c r="E172" s="23"/>
      <c r="F172" s="23"/>
    </row>
    <row r="173" spans="2:6" x14ac:dyDescent="0.25">
      <c r="B173" s="23"/>
      <c r="C173" s="23"/>
      <c r="D173" s="23"/>
      <c r="E173" s="23"/>
      <c r="F173" s="23"/>
    </row>
    <row r="174" spans="2:6" x14ac:dyDescent="0.25">
      <c r="B174" s="23"/>
      <c r="C174" s="23"/>
      <c r="D174" s="23"/>
      <c r="E174" s="23"/>
      <c r="F174" s="23"/>
    </row>
  </sheetData>
  <mergeCells count="5">
    <mergeCell ref="C1:F1"/>
    <mergeCell ref="G6:J6"/>
    <mergeCell ref="A3:F3"/>
    <mergeCell ref="A4:F4"/>
    <mergeCell ref="C6:F6"/>
  </mergeCells>
  <phoneticPr fontId="35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4"/>
  <sheetViews>
    <sheetView zoomScaleNormal="100" zoomScaleSheetLayoutView="95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4.140625" bestFit="1" customWidth="1"/>
    <col min="10" max="10" width="14.140625" bestFit="1" customWidth="1"/>
    <col min="228" max="228" width="105.140625" customWidth="1"/>
    <col min="230" max="230" width="17.140625" customWidth="1"/>
    <col min="231" max="231" width="20.140625" customWidth="1"/>
    <col min="232" max="232" width="18.85546875" customWidth="1"/>
    <col min="233" max="233" width="15.5703125" customWidth="1"/>
  </cols>
  <sheetData>
    <row r="1" spans="1:10" x14ac:dyDescent="0.25">
      <c r="A1" s="189"/>
      <c r="B1" s="200"/>
      <c r="C1" s="357" t="s">
        <v>704</v>
      </c>
      <c r="D1" s="357"/>
      <c r="E1" s="357"/>
      <c r="F1" s="358"/>
    </row>
    <row r="2" spans="1:10" x14ac:dyDescent="0.25">
      <c r="A2" s="190"/>
      <c r="B2" s="23"/>
      <c r="C2" s="23"/>
      <c r="D2" s="23"/>
      <c r="E2" s="23"/>
      <c r="F2" s="191"/>
    </row>
    <row r="3" spans="1:10" ht="21" customHeight="1" x14ac:dyDescent="0.25">
      <c r="A3" s="359" t="s">
        <v>695</v>
      </c>
      <c r="B3" s="360"/>
      <c r="C3" s="360"/>
      <c r="D3" s="360"/>
      <c r="E3" s="360"/>
      <c r="F3" s="361"/>
    </row>
    <row r="4" spans="1:10" ht="18.75" customHeight="1" x14ac:dyDescent="0.25">
      <c r="A4" s="362" t="s">
        <v>672</v>
      </c>
      <c r="B4" s="360"/>
      <c r="C4" s="360"/>
      <c r="D4" s="360"/>
      <c r="E4" s="360"/>
      <c r="F4" s="361"/>
    </row>
    <row r="5" spans="1:10" ht="18.75" thickBot="1" x14ac:dyDescent="0.3">
      <c r="A5" s="201"/>
      <c r="B5" s="23"/>
      <c r="C5" s="23"/>
      <c r="D5" s="23"/>
      <c r="E5" s="23"/>
      <c r="F5" s="191"/>
    </row>
    <row r="6" spans="1:10" ht="15.75" thickBot="1" x14ac:dyDescent="0.3">
      <c r="A6" s="264" t="s">
        <v>671</v>
      </c>
      <c r="B6" s="265"/>
      <c r="C6" s="346" t="s">
        <v>649</v>
      </c>
      <c r="D6" s="346"/>
      <c r="E6" s="346"/>
      <c r="F6" s="347"/>
      <c r="G6" s="345"/>
      <c r="H6" s="345"/>
      <c r="I6" s="345"/>
      <c r="J6" s="345"/>
    </row>
    <row r="7" spans="1:10" ht="40.5" thickBot="1" x14ac:dyDescent="0.35">
      <c r="A7" s="235" t="s">
        <v>79</v>
      </c>
      <c r="B7" s="236" t="s">
        <v>80</v>
      </c>
      <c r="C7" s="237" t="s">
        <v>583</v>
      </c>
      <c r="D7" s="237" t="s">
        <v>584</v>
      </c>
      <c r="E7" s="237" t="s">
        <v>38</v>
      </c>
      <c r="F7" s="238" t="s">
        <v>22</v>
      </c>
      <c r="G7" s="137"/>
      <c r="H7" s="137"/>
      <c r="I7" s="137"/>
      <c r="J7" s="138"/>
    </row>
    <row r="8" spans="1:10" x14ac:dyDescent="0.25">
      <c r="A8" s="231" t="s">
        <v>81</v>
      </c>
      <c r="B8" s="232" t="s">
        <v>82</v>
      </c>
      <c r="C8" s="233">
        <f>SUM('2. melléklet'!C8+'3. melléklet'!C8)</f>
        <v>17859000</v>
      </c>
      <c r="D8" s="233"/>
      <c r="E8" s="233">
        <v>0</v>
      </c>
      <c r="F8" s="234">
        <f>SUM(C8:E8)</f>
        <v>17859000</v>
      </c>
      <c r="G8" s="142"/>
      <c r="H8" s="142"/>
      <c r="I8" s="142"/>
      <c r="J8" s="142"/>
    </row>
    <row r="9" spans="1:10" x14ac:dyDescent="0.25">
      <c r="A9" s="206" t="s">
        <v>83</v>
      </c>
      <c r="B9" s="25" t="s">
        <v>84</v>
      </c>
      <c r="C9" s="101">
        <f>SUM('2. melléklet'!C9+'3. melléklet'!C9)</f>
        <v>0</v>
      </c>
      <c r="D9" s="101"/>
      <c r="E9" s="101">
        <v>0</v>
      </c>
      <c r="F9" s="192">
        <f t="shared" ref="F9:F72" si="0">SUM(C9:E9)</f>
        <v>0</v>
      </c>
      <c r="G9" s="142"/>
      <c r="H9" s="142"/>
      <c r="I9" s="142"/>
      <c r="J9" s="142"/>
    </row>
    <row r="10" spans="1:10" x14ac:dyDescent="0.25">
      <c r="A10" s="206" t="s">
        <v>85</v>
      </c>
      <c r="B10" s="25" t="s">
        <v>86</v>
      </c>
      <c r="C10" s="101">
        <f>SUM('2. melléklet'!C10+'3. melléklet'!C10)</f>
        <v>0</v>
      </c>
      <c r="D10" s="101"/>
      <c r="E10" s="101">
        <v>0</v>
      </c>
      <c r="F10" s="192">
        <f t="shared" si="0"/>
        <v>0</v>
      </c>
      <c r="G10" s="142"/>
      <c r="H10" s="142"/>
      <c r="I10" s="142"/>
      <c r="J10" s="142"/>
    </row>
    <row r="11" spans="1:10" x14ac:dyDescent="0.25">
      <c r="A11" s="207" t="s">
        <v>87</v>
      </c>
      <c r="B11" s="25" t="s">
        <v>88</v>
      </c>
      <c r="C11" s="101">
        <f>SUM('2. melléklet'!C11+'3. melléklet'!C11)</f>
        <v>0</v>
      </c>
      <c r="D11" s="101"/>
      <c r="E11" s="101">
        <v>0</v>
      </c>
      <c r="F11" s="192">
        <f t="shared" si="0"/>
        <v>0</v>
      </c>
      <c r="G11" s="142"/>
      <c r="H11" s="142"/>
      <c r="I11" s="142"/>
      <c r="J11" s="142"/>
    </row>
    <row r="12" spans="1:10" x14ac:dyDescent="0.25">
      <c r="A12" s="207" t="s">
        <v>89</v>
      </c>
      <c r="B12" s="25" t="s">
        <v>90</v>
      </c>
      <c r="C12" s="101">
        <f>SUM('2. melléklet'!C12+'3. melléklet'!C12)</f>
        <v>0</v>
      </c>
      <c r="D12" s="101"/>
      <c r="E12" s="101">
        <v>0</v>
      </c>
      <c r="F12" s="192">
        <f t="shared" si="0"/>
        <v>0</v>
      </c>
      <c r="G12" s="142"/>
      <c r="H12" s="142"/>
      <c r="I12" s="142"/>
      <c r="J12" s="142"/>
    </row>
    <row r="13" spans="1:10" x14ac:dyDescent="0.25">
      <c r="A13" s="207" t="s">
        <v>91</v>
      </c>
      <c r="B13" s="25" t="s">
        <v>92</v>
      </c>
      <c r="C13" s="101">
        <f>SUM('2. melléklet'!C13+'3. melléklet'!C13)</f>
        <v>0</v>
      </c>
      <c r="D13" s="101"/>
      <c r="E13" s="101">
        <v>0</v>
      </c>
      <c r="F13" s="192">
        <f t="shared" si="0"/>
        <v>0</v>
      </c>
      <c r="G13" s="142"/>
      <c r="H13" s="142"/>
      <c r="I13" s="142"/>
      <c r="J13" s="142"/>
    </row>
    <row r="14" spans="1:10" x14ac:dyDescent="0.25">
      <c r="A14" s="207" t="s">
        <v>93</v>
      </c>
      <c r="B14" s="25" t="s">
        <v>94</v>
      </c>
      <c r="C14" s="101">
        <f>SUM('2. melléklet'!C14+'3. melléklet'!C14)</f>
        <v>492000</v>
      </c>
      <c r="D14" s="101"/>
      <c r="E14" s="101">
        <v>0</v>
      </c>
      <c r="F14" s="192">
        <f t="shared" si="0"/>
        <v>492000</v>
      </c>
      <c r="G14" s="142"/>
      <c r="H14" s="142"/>
      <c r="I14" s="142"/>
      <c r="J14" s="142"/>
    </row>
    <row r="15" spans="1:10" x14ac:dyDescent="0.25">
      <c r="A15" s="207" t="s">
        <v>95</v>
      </c>
      <c r="B15" s="25" t="s">
        <v>96</v>
      </c>
      <c r="C15" s="101">
        <f>SUM('2. melléklet'!C15+'3. melléklet'!C15)</f>
        <v>0</v>
      </c>
      <c r="D15" s="101"/>
      <c r="E15" s="101">
        <v>0</v>
      </c>
      <c r="F15" s="192">
        <f t="shared" si="0"/>
        <v>0</v>
      </c>
      <c r="G15" s="142"/>
      <c r="H15" s="142"/>
      <c r="I15" s="142"/>
      <c r="J15" s="142"/>
    </row>
    <row r="16" spans="1:10" x14ac:dyDescent="0.25">
      <c r="A16" s="197" t="s">
        <v>97</v>
      </c>
      <c r="B16" s="25" t="s">
        <v>98</v>
      </c>
      <c r="C16" s="101">
        <f>SUM('2. melléklet'!C16+'3. melléklet'!C16)</f>
        <v>126000</v>
      </c>
      <c r="D16" s="101"/>
      <c r="E16" s="101">
        <v>0</v>
      </c>
      <c r="F16" s="192">
        <f t="shared" si="0"/>
        <v>126000</v>
      </c>
      <c r="G16" s="142"/>
      <c r="H16" s="142"/>
      <c r="I16" s="142"/>
      <c r="J16" s="142"/>
    </row>
    <row r="17" spans="1:10" x14ac:dyDescent="0.25">
      <c r="A17" s="197" t="s">
        <v>99</v>
      </c>
      <c r="B17" s="25" t="s">
        <v>100</v>
      </c>
      <c r="C17" s="101">
        <f>SUM('2. melléklet'!C17+'3. melléklet'!C17)</f>
        <v>0</v>
      </c>
      <c r="D17" s="101"/>
      <c r="E17" s="101">
        <v>0</v>
      </c>
      <c r="F17" s="192">
        <f t="shared" si="0"/>
        <v>0</v>
      </c>
      <c r="G17" s="142"/>
      <c r="H17" s="142"/>
      <c r="I17" s="142"/>
      <c r="J17" s="142"/>
    </row>
    <row r="18" spans="1:10" x14ac:dyDescent="0.25">
      <c r="A18" s="197" t="s">
        <v>101</v>
      </c>
      <c r="B18" s="25" t="s">
        <v>102</v>
      </c>
      <c r="C18" s="101">
        <f>SUM('2. melléklet'!C18+'3. melléklet'!C18)</f>
        <v>0</v>
      </c>
      <c r="D18" s="101"/>
      <c r="E18" s="101">
        <v>0</v>
      </c>
      <c r="F18" s="192">
        <f t="shared" si="0"/>
        <v>0</v>
      </c>
      <c r="G18" s="142"/>
      <c r="H18" s="142"/>
      <c r="I18" s="142"/>
      <c r="J18" s="142"/>
    </row>
    <row r="19" spans="1:10" x14ac:dyDescent="0.25">
      <c r="A19" s="197" t="s">
        <v>103</v>
      </c>
      <c r="B19" s="25" t="s">
        <v>104</v>
      </c>
      <c r="C19" s="101">
        <f>SUM('2. melléklet'!C19+'3. melléklet'!C19)</f>
        <v>0</v>
      </c>
      <c r="D19" s="101"/>
      <c r="E19" s="101">
        <v>0</v>
      </c>
      <c r="F19" s="192">
        <f t="shared" si="0"/>
        <v>0</v>
      </c>
      <c r="G19" s="142"/>
      <c r="H19" s="142"/>
      <c r="I19" s="142"/>
      <c r="J19" s="142"/>
    </row>
    <row r="20" spans="1:10" x14ac:dyDescent="0.25">
      <c r="A20" s="197" t="s">
        <v>441</v>
      </c>
      <c r="B20" s="25" t="s">
        <v>105</v>
      </c>
      <c r="C20" s="101">
        <f>SUM('2. melléklet'!C20+'3. melléklet'!C20)</f>
        <v>0</v>
      </c>
      <c r="D20" s="101"/>
      <c r="E20" s="101">
        <v>0</v>
      </c>
      <c r="F20" s="192">
        <f t="shared" si="0"/>
        <v>0</v>
      </c>
      <c r="G20" s="142"/>
      <c r="H20" s="142"/>
      <c r="I20" s="142"/>
      <c r="J20" s="142"/>
    </row>
    <row r="21" spans="1:10" s="78" customFormat="1" x14ac:dyDescent="0.25">
      <c r="A21" s="208" t="s">
        <v>380</v>
      </c>
      <c r="B21" s="26" t="s">
        <v>106</v>
      </c>
      <c r="C21" s="79">
        <f>SUM(C8:C20)</f>
        <v>18477000</v>
      </c>
      <c r="D21" s="79"/>
      <c r="E21" s="101">
        <f>SUM(E8:E20)</f>
        <v>0</v>
      </c>
      <c r="F21" s="165">
        <f t="shared" si="0"/>
        <v>18477000</v>
      </c>
      <c r="G21" s="149"/>
      <c r="H21" s="149"/>
      <c r="I21" s="149"/>
      <c r="J21" s="149"/>
    </row>
    <row r="22" spans="1:10" x14ac:dyDescent="0.25">
      <c r="A22" s="197" t="s">
        <v>107</v>
      </c>
      <c r="B22" s="25" t="s">
        <v>108</v>
      </c>
      <c r="C22" s="101">
        <f>SUM('2. melléklet'!C22+'3. melléklet'!C22)</f>
        <v>6322820</v>
      </c>
      <c r="D22" s="101"/>
      <c r="E22" s="101">
        <v>0</v>
      </c>
      <c r="F22" s="192">
        <f t="shared" si="0"/>
        <v>6322820</v>
      </c>
      <c r="G22" s="142"/>
      <c r="H22" s="142"/>
      <c r="I22" s="142"/>
      <c r="J22" s="142"/>
    </row>
    <row r="23" spans="1:10" x14ac:dyDescent="0.25">
      <c r="A23" s="197" t="s">
        <v>109</v>
      </c>
      <c r="B23" s="25" t="s">
        <v>110</v>
      </c>
      <c r="C23" s="101">
        <f>SUM('2. melléklet'!C23+'3. melléklet'!C23)</f>
        <v>330000</v>
      </c>
      <c r="D23" s="101"/>
      <c r="E23" s="101">
        <v>0</v>
      </c>
      <c r="F23" s="192">
        <f t="shared" si="0"/>
        <v>330000</v>
      </c>
      <c r="G23" s="142"/>
      <c r="H23" s="142"/>
      <c r="I23" s="142"/>
      <c r="J23" s="142"/>
    </row>
    <row r="24" spans="1:10" x14ac:dyDescent="0.25">
      <c r="A24" s="209" t="s">
        <v>111</v>
      </c>
      <c r="B24" s="25" t="s">
        <v>112</v>
      </c>
      <c r="C24" s="101">
        <f>SUM('2. melléklet'!C24+'3. melléklet'!C24)</f>
        <v>350000</v>
      </c>
      <c r="D24" s="101"/>
      <c r="E24" s="101">
        <v>0</v>
      </c>
      <c r="F24" s="192">
        <f t="shared" si="0"/>
        <v>350000</v>
      </c>
      <c r="G24" s="142"/>
      <c r="H24" s="142"/>
      <c r="I24" s="142"/>
      <c r="J24" s="142"/>
    </row>
    <row r="25" spans="1:10" s="78" customFormat="1" x14ac:dyDescent="0.25">
      <c r="A25" s="198" t="s">
        <v>381</v>
      </c>
      <c r="B25" s="26" t="s">
        <v>113</v>
      </c>
      <c r="C25" s="79">
        <f>SUM(C22:C24)</f>
        <v>7002820</v>
      </c>
      <c r="D25" s="79"/>
      <c r="E25" s="101">
        <f>SUM(E22:E24)</f>
        <v>0</v>
      </c>
      <c r="F25" s="165">
        <f t="shared" si="0"/>
        <v>7002820</v>
      </c>
      <c r="G25" s="149"/>
      <c r="H25" s="149"/>
      <c r="I25" s="149"/>
      <c r="J25" s="149"/>
    </row>
    <row r="26" spans="1:10" s="78" customFormat="1" ht="15.75" x14ac:dyDescent="0.25">
      <c r="A26" s="210" t="s">
        <v>470</v>
      </c>
      <c r="B26" s="37" t="s">
        <v>114</v>
      </c>
      <c r="C26" s="103">
        <f>SUM(C25,C21)</f>
        <v>25479820</v>
      </c>
      <c r="D26" s="103"/>
      <c r="E26" s="101">
        <f>E21+E25</f>
        <v>0</v>
      </c>
      <c r="F26" s="168">
        <f t="shared" si="0"/>
        <v>25479820</v>
      </c>
      <c r="G26" s="150"/>
      <c r="H26" s="150"/>
      <c r="I26" s="150"/>
      <c r="J26" s="150"/>
    </row>
    <row r="27" spans="1:10" s="78" customFormat="1" ht="15.75" x14ac:dyDescent="0.25">
      <c r="A27" s="199" t="s">
        <v>442</v>
      </c>
      <c r="B27" s="37" t="s">
        <v>115</v>
      </c>
      <c r="C27" s="103">
        <f>SUM('2. melléklet'!C27+'3. melléklet'!C27)</f>
        <v>4059000</v>
      </c>
      <c r="D27" s="103"/>
      <c r="E27" s="101">
        <v>0</v>
      </c>
      <c r="F27" s="166">
        <f t="shared" si="0"/>
        <v>4059000</v>
      </c>
      <c r="G27" s="150"/>
      <c r="H27" s="150"/>
      <c r="I27" s="150"/>
      <c r="J27" s="150"/>
    </row>
    <row r="28" spans="1:10" x14ac:dyDescent="0.25">
      <c r="A28" s="197" t="s">
        <v>116</v>
      </c>
      <c r="B28" s="25" t="s">
        <v>117</v>
      </c>
      <c r="C28" s="101">
        <f>SUM('2. melléklet'!C28+'3. melléklet'!C28)</f>
        <v>30000</v>
      </c>
      <c r="D28" s="101"/>
      <c r="E28" s="101">
        <v>0</v>
      </c>
      <c r="F28" s="192">
        <f t="shared" si="0"/>
        <v>30000</v>
      </c>
      <c r="G28" s="142"/>
      <c r="H28" s="142"/>
      <c r="I28" s="142"/>
      <c r="J28" s="142"/>
    </row>
    <row r="29" spans="1:10" x14ac:dyDescent="0.25">
      <c r="A29" s="197" t="s">
        <v>118</v>
      </c>
      <c r="B29" s="25" t="s">
        <v>119</v>
      </c>
      <c r="C29" s="101">
        <f>SUM('2. melléklet'!C29+'3. melléklet'!C29)</f>
        <v>1190000</v>
      </c>
      <c r="D29" s="101"/>
      <c r="E29" s="101">
        <v>10000</v>
      </c>
      <c r="F29" s="192">
        <f t="shared" si="0"/>
        <v>1200000</v>
      </c>
      <c r="G29" s="142"/>
      <c r="H29" s="142"/>
      <c r="I29" s="142"/>
      <c r="J29" s="142"/>
    </row>
    <row r="30" spans="1:10" x14ac:dyDescent="0.25">
      <c r="A30" s="197" t="s">
        <v>120</v>
      </c>
      <c r="B30" s="25" t="s">
        <v>121</v>
      </c>
      <c r="C30" s="101">
        <f>SUM('2. melléklet'!C30+'3. melléklet'!C30)</f>
        <v>0</v>
      </c>
      <c r="D30" s="101"/>
      <c r="E30" s="101">
        <v>0</v>
      </c>
      <c r="F30" s="192">
        <f t="shared" si="0"/>
        <v>0</v>
      </c>
      <c r="G30" s="142"/>
      <c r="H30" s="142"/>
      <c r="I30" s="142"/>
      <c r="J30" s="142"/>
    </row>
    <row r="31" spans="1:10" s="78" customFormat="1" x14ac:dyDescent="0.25">
      <c r="A31" s="198" t="s">
        <v>382</v>
      </c>
      <c r="B31" s="26" t="s">
        <v>122</v>
      </c>
      <c r="C31" s="79">
        <f>SUM(C28:C30)</f>
        <v>1220000</v>
      </c>
      <c r="D31" s="79"/>
      <c r="E31" s="101">
        <f>SUM(E28:E30)</f>
        <v>10000</v>
      </c>
      <c r="F31" s="165">
        <f t="shared" si="0"/>
        <v>1230000</v>
      </c>
      <c r="G31" s="149"/>
      <c r="H31" s="149"/>
      <c r="I31" s="149"/>
      <c r="J31" s="149"/>
    </row>
    <row r="32" spans="1:10" x14ac:dyDescent="0.25">
      <c r="A32" s="197" t="s">
        <v>123</v>
      </c>
      <c r="B32" s="25" t="s">
        <v>124</v>
      </c>
      <c r="C32" s="101">
        <f>SUM('2. melléklet'!C32+'3. melléklet'!C32)</f>
        <v>275000</v>
      </c>
      <c r="D32" s="101"/>
      <c r="E32" s="101">
        <v>0</v>
      </c>
      <c r="F32" s="192">
        <f t="shared" si="0"/>
        <v>275000</v>
      </c>
      <c r="G32" s="142"/>
      <c r="H32" s="142"/>
      <c r="I32" s="142"/>
      <c r="J32" s="142"/>
    </row>
    <row r="33" spans="1:10" x14ac:dyDescent="0.25">
      <c r="A33" s="197" t="s">
        <v>125</v>
      </c>
      <c r="B33" s="25" t="s">
        <v>126</v>
      </c>
      <c r="C33" s="101">
        <f>SUM('2. melléklet'!C33+'3. melléklet'!C33)</f>
        <v>165000</v>
      </c>
      <c r="D33" s="101"/>
      <c r="E33" s="101">
        <v>0</v>
      </c>
      <c r="F33" s="192">
        <f t="shared" si="0"/>
        <v>165000</v>
      </c>
      <c r="G33" s="142"/>
      <c r="H33" s="142"/>
      <c r="I33" s="142"/>
      <c r="J33" s="142"/>
    </row>
    <row r="34" spans="1:10" s="78" customFormat="1" ht="15" customHeight="1" x14ac:dyDescent="0.25">
      <c r="A34" s="198" t="s">
        <v>471</v>
      </c>
      <c r="B34" s="26" t="s">
        <v>127</v>
      </c>
      <c r="C34" s="79">
        <f>SUM(C32:C33)</f>
        <v>440000</v>
      </c>
      <c r="D34" s="79"/>
      <c r="E34" s="101">
        <f>SUM(E32:E33)</f>
        <v>0</v>
      </c>
      <c r="F34" s="165">
        <f t="shared" si="0"/>
        <v>440000</v>
      </c>
      <c r="G34" s="149"/>
      <c r="H34" s="149"/>
      <c r="I34" s="149"/>
      <c r="J34" s="149"/>
    </row>
    <row r="35" spans="1:10" x14ac:dyDescent="0.25">
      <c r="A35" s="197" t="s">
        <v>128</v>
      </c>
      <c r="B35" s="25" t="s">
        <v>129</v>
      </c>
      <c r="C35" s="101">
        <f>SUM('2. melléklet'!C35+'3. melléklet'!C35)</f>
        <v>3825000</v>
      </c>
      <c r="D35" s="101"/>
      <c r="E35" s="101">
        <v>0</v>
      </c>
      <c r="F35" s="192">
        <f t="shared" si="0"/>
        <v>3825000</v>
      </c>
      <c r="G35" s="142"/>
      <c r="H35" s="142"/>
      <c r="I35" s="142"/>
      <c r="J35" s="142"/>
    </row>
    <row r="36" spans="1:10" x14ac:dyDescent="0.25">
      <c r="A36" s="197" t="s">
        <v>130</v>
      </c>
      <c r="B36" s="25" t="s">
        <v>131</v>
      </c>
      <c r="C36" s="101">
        <f>SUM('2. melléklet'!C36+'3. melléklet'!C36)</f>
        <v>3475000</v>
      </c>
      <c r="D36" s="101"/>
      <c r="E36" s="101">
        <v>0</v>
      </c>
      <c r="F36" s="192">
        <f t="shared" si="0"/>
        <v>3475000</v>
      </c>
      <c r="G36" s="142"/>
      <c r="H36" s="142"/>
      <c r="I36" s="142"/>
      <c r="J36" s="142"/>
    </row>
    <row r="37" spans="1:10" x14ac:dyDescent="0.25">
      <c r="A37" s="197" t="s">
        <v>443</v>
      </c>
      <c r="B37" s="25" t="s">
        <v>132</v>
      </c>
      <c r="C37" s="101">
        <f>SUM('2. melléklet'!C37+'3. melléklet'!C37)</f>
        <v>0</v>
      </c>
      <c r="D37" s="101"/>
      <c r="E37" s="101">
        <v>0</v>
      </c>
      <c r="F37" s="192">
        <f t="shared" si="0"/>
        <v>0</v>
      </c>
      <c r="G37" s="142"/>
      <c r="H37" s="142"/>
      <c r="I37" s="142"/>
      <c r="J37" s="142"/>
    </row>
    <row r="38" spans="1:10" x14ac:dyDescent="0.25">
      <c r="A38" s="197" t="s">
        <v>133</v>
      </c>
      <c r="B38" s="25" t="s">
        <v>134</v>
      </c>
      <c r="C38" s="101">
        <f>SUM('2. melléklet'!C38+'3. melléklet'!C38)</f>
        <v>1621000</v>
      </c>
      <c r="D38" s="101"/>
      <c r="E38" s="101">
        <v>0</v>
      </c>
      <c r="F38" s="192">
        <f t="shared" si="0"/>
        <v>1621000</v>
      </c>
      <c r="G38" s="142"/>
      <c r="H38" s="142"/>
      <c r="I38" s="142"/>
      <c r="J38" s="142"/>
    </row>
    <row r="39" spans="1:10" x14ac:dyDescent="0.25">
      <c r="A39" s="211" t="s">
        <v>444</v>
      </c>
      <c r="B39" s="25" t="s">
        <v>135</v>
      </c>
      <c r="C39" s="101">
        <f>SUM('2. melléklet'!C39+'3. melléklet'!C39)</f>
        <v>2800000</v>
      </c>
      <c r="D39" s="101"/>
      <c r="E39" s="101">
        <v>0</v>
      </c>
      <c r="F39" s="192">
        <f t="shared" si="0"/>
        <v>2800000</v>
      </c>
      <c r="G39" s="142"/>
      <c r="H39" s="142"/>
      <c r="I39" s="142"/>
      <c r="J39" s="142"/>
    </row>
    <row r="40" spans="1:10" x14ac:dyDescent="0.25">
      <c r="A40" s="209" t="s">
        <v>136</v>
      </c>
      <c r="B40" s="25" t="s">
        <v>137</v>
      </c>
      <c r="C40" s="101">
        <f>SUM('2. melléklet'!C40+'3. melléklet'!C40)</f>
        <v>2766000</v>
      </c>
      <c r="D40" s="101"/>
      <c r="E40" s="101">
        <v>0</v>
      </c>
      <c r="F40" s="192">
        <f t="shared" si="0"/>
        <v>2766000</v>
      </c>
      <c r="G40" s="142"/>
      <c r="H40" s="142"/>
      <c r="I40" s="142"/>
      <c r="J40" s="142"/>
    </row>
    <row r="41" spans="1:10" x14ac:dyDescent="0.25">
      <c r="A41" s="197" t="s">
        <v>445</v>
      </c>
      <c r="B41" s="25" t="s">
        <v>138</v>
      </c>
      <c r="C41" s="101">
        <f>SUM('2. melléklet'!C41+'3. melléklet'!C41)</f>
        <v>5896000</v>
      </c>
      <c r="D41" s="101"/>
      <c r="E41" s="101">
        <v>0</v>
      </c>
      <c r="F41" s="192">
        <f t="shared" si="0"/>
        <v>5896000</v>
      </c>
      <c r="G41" s="142"/>
      <c r="H41" s="142"/>
      <c r="I41" s="142"/>
      <c r="J41" s="142"/>
    </row>
    <row r="42" spans="1:10" s="78" customFormat="1" x14ac:dyDescent="0.25">
      <c r="A42" s="198" t="s">
        <v>383</v>
      </c>
      <c r="B42" s="26" t="s">
        <v>139</v>
      </c>
      <c r="C42" s="79">
        <f>SUM(C35:C41)</f>
        <v>20383000</v>
      </c>
      <c r="D42" s="79"/>
      <c r="E42" s="101">
        <f>SUM(E35:E41)</f>
        <v>0</v>
      </c>
      <c r="F42" s="165">
        <f t="shared" si="0"/>
        <v>20383000</v>
      </c>
      <c r="G42" s="149"/>
      <c r="H42" s="149"/>
      <c r="I42" s="149"/>
      <c r="J42" s="149"/>
    </row>
    <row r="43" spans="1:10" x14ac:dyDescent="0.25">
      <c r="A43" s="197" t="s">
        <v>140</v>
      </c>
      <c r="B43" s="25" t="s">
        <v>141</v>
      </c>
      <c r="C43" s="101">
        <f>'2. melléklet'!C43+'3. melléklet'!C43</f>
        <v>0</v>
      </c>
      <c r="D43" s="101"/>
      <c r="E43" s="101">
        <v>0</v>
      </c>
      <c r="F43" s="192">
        <f t="shared" si="0"/>
        <v>0</v>
      </c>
      <c r="G43" s="142"/>
      <c r="H43" s="142"/>
      <c r="I43" s="142"/>
      <c r="J43" s="142"/>
    </row>
    <row r="44" spans="1:10" x14ac:dyDescent="0.25">
      <c r="A44" s="197" t="s">
        <v>142</v>
      </c>
      <c r="B44" s="25" t="s">
        <v>143</v>
      </c>
      <c r="C44" s="101">
        <f>'2. melléklet'!C44+'3. melléklet'!C44</f>
        <v>0</v>
      </c>
      <c r="D44" s="101"/>
      <c r="E44" s="101">
        <v>0</v>
      </c>
      <c r="F44" s="192">
        <f t="shared" si="0"/>
        <v>0</v>
      </c>
      <c r="G44" s="142"/>
      <c r="H44" s="142"/>
      <c r="I44" s="142"/>
      <c r="J44" s="142"/>
    </row>
    <row r="45" spans="1:10" s="78" customFormat="1" x14ac:dyDescent="0.25">
      <c r="A45" s="198" t="s">
        <v>384</v>
      </c>
      <c r="B45" s="26" t="s">
        <v>144</v>
      </c>
      <c r="C45" s="79">
        <f>SUM(C43:C44)</f>
        <v>0</v>
      </c>
      <c r="D45" s="79"/>
      <c r="E45" s="101">
        <f>SUM(E43:E44)</f>
        <v>0</v>
      </c>
      <c r="F45" s="165">
        <f t="shared" si="0"/>
        <v>0</v>
      </c>
      <c r="G45" s="142"/>
      <c r="H45" s="142"/>
      <c r="I45" s="142"/>
      <c r="J45" s="142"/>
    </row>
    <row r="46" spans="1:10" x14ac:dyDescent="0.25">
      <c r="A46" s="197" t="s">
        <v>145</v>
      </c>
      <c r="B46" s="25" t="s">
        <v>146</v>
      </c>
      <c r="C46" s="101">
        <f>SUM('2. melléklet'!C46+'3. melléklet'!C46)</f>
        <v>4012000</v>
      </c>
      <c r="D46" s="101"/>
      <c r="E46" s="101">
        <f>'2. melléklet'!E46+'3. melléklet'!E46</f>
        <v>3000</v>
      </c>
      <c r="F46" s="192">
        <f t="shared" si="0"/>
        <v>4015000</v>
      </c>
      <c r="G46" s="142"/>
      <c r="H46" s="142"/>
      <c r="I46" s="142"/>
      <c r="J46" s="142"/>
    </row>
    <row r="47" spans="1:10" x14ac:dyDescent="0.25">
      <c r="A47" s="197" t="s">
        <v>147</v>
      </c>
      <c r="B47" s="25" t="s">
        <v>148</v>
      </c>
      <c r="C47" s="101">
        <f>SUM('2. melléklet'!C47+'3. melléklet'!C47)</f>
        <v>0</v>
      </c>
      <c r="D47" s="101"/>
      <c r="E47" s="101">
        <f>'2. melléklet'!E47+'3. melléklet'!E47</f>
        <v>0</v>
      </c>
      <c r="F47" s="192">
        <f t="shared" si="0"/>
        <v>0</v>
      </c>
      <c r="G47" s="142"/>
      <c r="H47" s="142"/>
      <c r="I47" s="142"/>
      <c r="J47" s="142"/>
    </row>
    <row r="48" spans="1:10" x14ac:dyDescent="0.25">
      <c r="A48" s="197" t="s">
        <v>446</v>
      </c>
      <c r="B48" s="25" t="s">
        <v>149</v>
      </c>
      <c r="C48" s="101">
        <f>SUM('2. melléklet'!C48+'3. melléklet'!C48)</f>
        <v>0</v>
      </c>
      <c r="D48" s="101"/>
      <c r="E48" s="101">
        <f>'2. melléklet'!E48+'3. melléklet'!E48</f>
        <v>0</v>
      </c>
      <c r="F48" s="192">
        <f t="shared" si="0"/>
        <v>0</v>
      </c>
      <c r="G48" s="142"/>
      <c r="H48" s="142"/>
      <c r="I48" s="142"/>
      <c r="J48" s="142"/>
    </row>
    <row r="49" spans="1:10" x14ac:dyDescent="0.25">
      <c r="A49" s="197" t="s">
        <v>447</v>
      </c>
      <c r="B49" s="25" t="s">
        <v>150</v>
      </c>
      <c r="C49" s="101">
        <f>SUM('2. melléklet'!C49+'3. melléklet'!C49)</f>
        <v>0</v>
      </c>
      <c r="D49" s="101"/>
      <c r="E49" s="101">
        <f>'2. melléklet'!E49+'3. melléklet'!E49</f>
        <v>0</v>
      </c>
      <c r="F49" s="192">
        <f t="shared" si="0"/>
        <v>0</v>
      </c>
      <c r="G49" s="142"/>
      <c r="H49" s="142"/>
      <c r="I49" s="142"/>
      <c r="J49" s="142"/>
    </row>
    <row r="50" spans="1:10" x14ac:dyDescent="0.25">
      <c r="A50" s="197" t="s">
        <v>151</v>
      </c>
      <c r="B50" s="25" t="s">
        <v>152</v>
      </c>
      <c r="C50" s="101">
        <f>SUM('2. melléklet'!C50+'3. melléklet'!C50)</f>
        <v>10000</v>
      </c>
      <c r="D50" s="94"/>
      <c r="E50" s="101">
        <f>'2. melléklet'!E50+'3. melléklet'!E50</f>
        <v>0</v>
      </c>
      <c r="F50" s="192">
        <f t="shared" si="0"/>
        <v>10000</v>
      </c>
      <c r="G50" s="142"/>
      <c r="H50" s="142"/>
      <c r="I50" s="142"/>
      <c r="J50" s="142"/>
    </row>
    <row r="51" spans="1:10" s="78" customFormat="1" x14ac:dyDescent="0.25">
      <c r="A51" s="198" t="s">
        <v>385</v>
      </c>
      <c r="B51" s="26" t="s">
        <v>153</v>
      </c>
      <c r="C51" s="79">
        <f>SUM(C46:C50)</f>
        <v>4022000</v>
      </c>
      <c r="D51" s="79"/>
      <c r="E51" s="101">
        <f>SUM(E46:E50)</f>
        <v>3000</v>
      </c>
      <c r="F51" s="165">
        <f t="shared" si="0"/>
        <v>4025000</v>
      </c>
      <c r="G51" s="149"/>
      <c r="H51" s="149"/>
      <c r="I51" s="149"/>
      <c r="J51" s="149"/>
    </row>
    <row r="52" spans="1:10" s="78" customFormat="1" ht="15.75" x14ac:dyDescent="0.25">
      <c r="A52" s="199" t="s">
        <v>386</v>
      </c>
      <c r="B52" s="37" t="s">
        <v>154</v>
      </c>
      <c r="C52" s="103">
        <f>SUM(C51,C42,C34,C31)</f>
        <v>26065000</v>
      </c>
      <c r="D52" s="103"/>
      <c r="E52" s="101">
        <f>E31+E34+E42+E45+E51</f>
        <v>13000</v>
      </c>
      <c r="F52" s="165">
        <f t="shared" si="0"/>
        <v>26078000</v>
      </c>
      <c r="G52" s="150"/>
      <c r="H52" s="150"/>
      <c r="I52" s="150"/>
      <c r="J52" s="150"/>
    </row>
    <row r="53" spans="1:10" x14ac:dyDescent="0.25">
      <c r="A53" s="212" t="s">
        <v>155</v>
      </c>
      <c r="B53" s="25" t="s">
        <v>156</v>
      </c>
      <c r="C53" s="101">
        <f>SUM('2. melléklet'!C53+'3. melléklet'!C53)</f>
        <v>0</v>
      </c>
      <c r="D53" s="101"/>
      <c r="E53" s="101">
        <v>0</v>
      </c>
      <c r="F53" s="192">
        <f t="shared" si="0"/>
        <v>0</v>
      </c>
      <c r="G53" s="142"/>
      <c r="H53" s="142"/>
      <c r="I53" s="142"/>
      <c r="J53" s="142"/>
    </row>
    <row r="54" spans="1:10" x14ac:dyDescent="0.25">
      <c r="A54" s="212" t="s">
        <v>387</v>
      </c>
      <c r="B54" s="25" t="s">
        <v>157</v>
      </c>
      <c r="C54" s="101">
        <f>SUM('2. melléklet'!C54+'3. melléklet'!C54)</f>
        <v>0</v>
      </c>
      <c r="D54" s="101"/>
      <c r="E54" s="101">
        <v>0</v>
      </c>
      <c r="F54" s="192">
        <f t="shared" si="0"/>
        <v>0</v>
      </c>
      <c r="G54" s="142"/>
      <c r="H54" s="142"/>
      <c r="I54" s="142"/>
      <c r="J54" s="142"/>
    </row>
    <row r="55" spans="1:10" x14ac:dyDescent="0.25">
      <c r="A55" s="213" t="s">
        <v>448</v>
      </c>
      <c r="B55" s="25" t="s">
        <v>158</v>
      </c>
      <c r="C55" s="101">
        <f>SUM('2. melléklet'!C55+'3. melléklet'!C55)</f>
        <v>0</v>
      </c>
      <c r="D55" s="101"/>
      <c r="E55" s="101">
        <v>0</v>
      </c>
      <c r="F55" s="192">
        <f t="shared" si="0"/>
        <v>0</v>
      </c>
      <c r="G55" s="142"/>
      <c r="H55" s="142"/>
      <c r="I55" s="142"/>
      <c r="J55" s="142"/>
    </row>
    <row r="56" spans="1:10" x14ac:dyDescent="0.25">
      <c r="A56" s="213" t="s">
        <v>449</v>
      </c>
      <c r="B56" s="25" t="s">
        <v>159</v>
      </c>
      <c r="C56" s="101">
        <f>SUM('2. melléklet'!C56+'3. melléklet'!C56)</f>
        <v>0</v>
      </c>
      <c r="D56" s="101"/>
      <c r="E56" s="101">
        <v>0</v>
      </c>
      <c r="F56" s="192">
        <f t="shared" si="0"/>
        <v>0</v>
      </c>
      <c r="G56" s="142"/>
      <c r="H56" s="142"/>
      <c r="I56" s="142"/>
      <c r="J56" s="142"/>
    </row>
    <row r="57" spans="1:10" x14ac:dyDescent="0.25">
      <c r="A57" s="213" t="s">
        <v>450</v>
      </c>
      <c r="B57" s="25" t="s">
        <v>160</v>
      </c>
      <c r="C57" s="101">
        <f>SUM('2. melléklet'!C57+'3. melléklet'!C57)</f>
        <v>0</v>
      </c>
      <c r="D57" s="101"/>
      <c r="E57" s="101">
        <v>0</v>
      </c>
      <c r="F57" s="192">
        <f t="shared" si="0"/>
        <v>0</v>
      </c>
      <c r="G57" s="142"/>
      <c r="H57" s="142"/>
      <c r="I57" s="142"/>
      <c r="J57" s="142"/>
    </row>
    <row r="58" spans="1:10" x14ac:dyDescent="0.25">
      <c r="A58" s="212" t="s">
        <v>451</v>
      </c>
      <c r="B58" s="25" t="s">
        <v>161</v>
      </c>
      <c r="C58" s="101">
        <f>SUM('2. melléklet'!C58+'3. melléklet'!C58)</f>
        <v>0</v>
      </c>
      <c r="D58" s="101"/>
      <c r="E58" s="101">
        <v>0</v>
      </c>
      <c r="F58" s="192">
        <f t="shared" si="0"/>
        <v>0</v>
      </c>
      <c r="G58" s="142"/>
      <c r="H58" s="142"/>
      <c r="I58" s="142"/>
      <c r="J58" s="142"/>
    </row>
    <row r="59" spans="1:10" x14ac:dyDescent="0.25">
      <c r="A59" s="212" t="s">
        <v>452</v>
      </c>
      <c r="B59" s="25" t="s">
        <v>162</v>
      </c>
      <c r="C59" s="101">
        <f>SUM('2. melléklet'!C59+'3. melléklet'!C59)</f>
        <v>0</v>
      </c>
      <c r="D59" s="101"/>
      <c r="E59" s="101">
        <v>0</v>
      </c>
      <c r="F59" s="192">
        <f t="shared" si="0"/>
        <v>0</v>
      </c>
      <c r="G59" s="142"/>
      <c r="H59" s="142"/>
      <c r="I59" s="142"/>
      <c r="J59" s="142"/>
    </row>
    <row r="60" spans="1:10" x14ac:dyDescent="0.25">
      <c r="A60" s="212" t="s">
        <v>453</v>
      </c>
      <c r="B60" s="25" t="s">
        <v>163</v>
      </c>
      <c r="C60" s="101">
        <f>SUM('2. melléklet'!C60+'3. melléklet'!C60)</f>
        <v>5359000</v>
      </c>
      <c r="D60" s="101"/>
      <c r="E60" s="101">
        <v>0</v>
      </c>
      <c r="F60" s="192">
        <f t="shared" si="0"/>
        <v>5359000</v>
      </c>
      <c r="G60" s="142"/>
      <c r="H60" s="142"/>
      <c r="I60" s="142"/>
      <c r="J60" s="142"/>
    </row>
    <row r="61" spans="1:10" s="78" customFormat="1" ht="15.75" x14ac:dyDescent="0.25">
      <c r="A61" s="214" t="s">
        <v>415</v>
      </c>
      <c r="B61" s="37" t="s">
        <v>164</v>
      </c>
      <c r="C61" s="103">
        <f>SUM(C53:C60)</f>
        <v>5359000</v>
      </c>
      <c r="D61" s="103"/>
      <c r="E61" s="101">
        <f>SUM(E53:E60)</f>
        <v>0</v>
      </c>
      <c r="F61" s="168">
        <f t="shared" si="0"/>
        <v>5359000</v>
      </c>
      <c r="G61" s="150"/>
      <c r="H61" s="150"/>
      <c r="I61" s="150"/>
      <c r="J61" s="150"/>
    </row>
    <row r="62" spans="1:10" x14ac:dyDescent="0.25">
      <c r="A62" s="215" t="s">
        <v>454</v>
      </c>
      <c r="B62" s="25" t="s">
        <v>165</v>
      </c>
      <c r="C62" s="101">
        <f>SUM('2. melléklet'!C62+'3. melléklet'!C62)</f>
        <v>0</v>
      </c>
      <c r="D62" s="101"/>
      <c r="E62" s="101">
        <v>0</v>
      </c>
      <c r="F62" s="192">
        <f t="shared" si="0"/>
        <v>0</v>
      </c>
      <c r="G62" s="142"/>
      <c r="H62" s="142"/>
      <c r="I62" s="142"/>
      <c r="J62" s="142"/>
    </row>
    <row r="63" spans="1:10" x14ac:dyDescent="0.25">
      <c r="A63" s="215" t="s">
        <v>166</v>
      </c>
      <c r="B63" s="25" t="s">
        <v>167</v>
      </c>
      <c r="C63" s="101">
        <f>SUM('2. melléklet'!C63+'3. melléklet'!C63)</f>
        <v>0</v>
      </c>
      <c r="D63" s="101"/>
      <c r="E63" s="101">
        <v>0</v>
      </c>
      <c r="F63" s="192">
        <f t="shared" si="0"/>
        <v>0</v>
      </c>
      <c r="G63" s="142"/>
      <c r="H63" s="142"/>
      <c r="I63" s="142"/>
      <c r="J63" s="142"/>
    </row>
    <row r="64" spans="1:10" x14ac:dyDescent="0.25">
      <c r="A64" s="215" t="s">
        <v>168</v>
      </c>
      <c r="B64" s="25" t="s">
        <v>169</v>
      </c>
      <c r="C64" s="101">
        <f>SUM('2. melléklet'!C64+'3. melléklet'!C64)</f>
        <v>0</v>
      </c>
      <c r="D64" s="101"/>
      <c r="E64" s="101">
        <v>0</v>
      </c>
      <c r="F64" s="192">
        <f t="shared" si="0"/>
        <v>0</v>
      </c>
      <c r="G64" s="142"/>
      <c r="H64" s="142"/>
      <c r="I64" s="142"/>
      <c r="J64" s="142"/>
    </row>
    <row r="65" spans="1:10" x14ac:dyDescent="0.25">
      <c r="A65" s="215" t="s">
        <v>416</v>
      </c>
      <c r="B65" s="25" t="s">
        <v>170</v>
      </c>
      <c r="C65" s="101">
        <f>SUM('2. melléklet'!C65+'3. melléklet'!C65)</f>
        <v>0</v>
      </c>
      <c r="D65" s="101"/>
      <c r="E65" s="101">
        <v>0</v>
      </c>
      <c r="F65" s="192">
        <f t="shared" si="0"/>
        <v>0</v>
      </c>
      <c r="G65" s="142"/>
      <c r="H65" s="142"/>
      <c r="I65" s="142"/>
      <c r="J65" s="142"/>
    </row>
    <row r="66" spans="1:10" x14ac:dyDescent="0.25">
      <c r="A66" s="215" t="s">
        <v>455</v>
      </c>
      <c r="B66" s="25" t="s">
        <v>171</v>
      </c>
      <c r="C66" s="101">
        <f>SUM('2. melléklet'!C66+'3. melléklet'!C66)</f>
        <v>0</v>
      </c>
      <c r="D66" s="101"/>
      <c r="E66" s="101">
        <v>0</v>
      </c>
      <c r="F66" s="192">
        <f t="shared" si="0"/>
        <v>0</v>
      </c>
      <c r="G66" s="142"/>
      <c r="H66" s="142"/>
      <c r="I66" s="142"/>
      <c r="J66" s="142"/>
    </row>
    <row r="67" spans="1:10" x14ac:dyDescent="0.25">
      <c r="A67" s="215" t="s">
        <v>418</v>
      </c>
      <c r="B67" s="25" t="s">
        <v>172</v>
      </c>
      <c r="C67" s="101">
        <f>SUM('2. melléklet'!C67+'3. melléklet'!C67)</f>
        <v>2893400</v>
      </c>
      <c r="D67" s="101"/>
      <c r="E67" s="101">
        <v>0</v>
      </c>
      <c r="F67" s="192">
        <f t="shared" si="0"/>
        <v>2893400</v>
      </c>
      <c r="G67" s="142"/>
      <c r="H67" s="142"/>
      <c r="I67" s="142"/>
      <c r="J67" s="142"/>
    </row>
    <row r="68" spans="1:10" x14ac:dyDescent="0.25">
      <c r="A68" s="215" t="s">
        <v>456</v>
      </c>
      <c r="B68" s="25" t="s">
        <v>173</v>
      </c>
      <c r="C68" s="101">
        <f>SUM('2. melléklet'!C68+'3. melléklet'!C68)</f>
        <v>0</v>
      </c>
      <c r="D68" s="101"/>
      <c r="E68" s="101">
        <v>0</v>
      </c>
      <c r="F68" s="192">
        <f t="shared" si="0"/>
        <v>0</v>
      </c>
      <c r="G68" s="142"/>
      <c r="H68" s="142"/>
      <c r="I68" s="142"/>
      <c r="J68" s="142"/>
    </row>
    <row r="69" spans="1:10" x14ac:dyDescent="0.25">
      <c r="A69" s="215" t="s">
        <v>457</v>
      </c>
      <c r="B69" s="25" t="s">
        <v>174</v>
      </c>
      <c r="C69" s="101">
        <f>SUM('2. melléklet'!C69+'3. melléklet'!C69)</f>
        <v>0</v>
      </c>
      <c r="D69" s="101"/>
      <c r="E69" s="101">
        <v>0</v>
      </c>
      <c r="F69" s="192">
        <f t="shared" si="0"/>
        <v>0</v>
      </c>
      <c r="G69" s="142"/>
      <c r="H69" s="142"/>
      <c r="I69" s="142"/>
      <c r="J69" s="142"/>
    </row>
    <row r="70" spans="1:10" x14ac:dyDescent="0.25">
      <c r="A70" s="215" t="s">
        <v>175</v>
      </c>
      <c r="B70" s="25" t="s">
        <v>176</v>
      </c>
      <c r="C70" s="101">
        <f>SUM('2. melléklet'!C70+'3. melléklet'!C70)</f>
        <v>0</v>
      </c>
      <c r="D70" s="101"/>
      <c r="E70" s="101">
        <v>0</v>
      </c>
      <c r="F70" s="192">
        <f t="shared" si="0"/>
        <v>0</v>
      </c>
      <c r="G70" s="142"/>
      <c r="H70" s="142"/>
      <c r="I70" s="142"/>
      <c r="J70" s="142"/>
    </row>
    <row r="71" spans="1:10" x14ac:dyDescent="0.25">
      <c r="A71" s="216" t="s">
        <v>177</v>
      </c>
      <c r="B71" s="25" t="s">
        <v>178</v>
      </c>
      <c r="C71" s="101">
        <f>SUM('2. melléklet'!C71+'3. melléklet'!C71)</f>
        <v>0</v>
      </c>
      <c r="D71" s="101"/>
      <c r="E71" s="101">
        <v>0</v>
      </c>
      <c r="F71" s="192">
        <f t="shared" si="0"/>
        <v>0</v>
      </c>
      <c r="G71" s="142"/>
      <c r="H71" s="142"/>
      <c r="I71" s="142"/>
      <c r="J71" s="142"/>
    </row>
    <row r="72" spans="1:10" x14ac:dyDescent="0.25">
      <c r="A72" s="215" t="s">
        <v>656</v>
      </c>
      <c r="B72" s="25" t="s">
        <v>179</v>
      </c>
      <c r="C72" s="101">
        <f>SUM('2. melléklet'!C72+'3. melléklet'!C72)</f>
        <v>0</v>
      </c>
      <c r="D72" s="101"/>
      <c r="E72" s="101">
        <v>0</v>
      </c>
      <c r="F72" s="192">
        <f t="shared" si="0"/>
        <v>0</v>
      </c>
      <c r="G72" s="142"/>
      <c r="H72" s="142"/>
      <c r="I72" s="142"/>
      <c r="J72" s="142"/>
    </row>
    <row r="73" spans="1:10" x14ac:dyDescent="0.25">
      <c r="A73" s="216" t="s">
        <v>458</v>
      </c>
      <c r="B73" s="25" t="s">
        <v>180</v>
      </c>
      <c r="C73" s="101">
        <f>SUM('2. melléklet'!C73+'3. melléklet'!C73)</f>
        <v>600000</v>
      </c>
      <c r="D73" s="94"/>
      <c r="E73" s="101">
        <v>0</v>
      </c>
      <c r="F73" s="192">
        <f t="shared" ref="F73:F124" si="1">SUM(C73:E73)</f>
        <v>600000</v>
      </c>
      <c r="G73" s="142"/>
      <c r="H73" s="142"/>
      <c r="I73" s="142"/>
      <c r="J73" s="142"/>
    </row>
    <row r="74" spans="1:10" x14ac:dyDescent="0.25">
      <c r="A74" s="216" t="s">
        <v>658</v>
      </c>
      <c r="B74" s="25" t="s">
        <v>657</v>
      </c>
      <c r="C74" s="101">
        <f>SUM('2. melléklet'!C74+'3. melléklet'!C74)</f>
        <v>600617</v>
      </c>
      <c r="D74" s="101"/>
      <c r="E74" s="101">
        <v>0</v>
      </c>
      <c r="F74" s="192">
        <f t="shared" si="1"/>
        <v>600617</v>
      </c>
      <c r="G74" s="142"/>
      <c r="H74" s="142"/>
      <c r="I74" s="142"/>
      <c r="J74" s="142"/>
    </row>
    <row r="75" spans="1:10" s="78" customFormat="1" ht="15.75" x14ac:dyDescent="0.25">
      <c r="A75" s="214" t="s">
        <v>421</v>
      </c>
      <c r="B75" s="37" t="s">
        <v>181</v>
      </c>
      <c r="C75" s="103">
        <f>SUM(C62:C74)</f>
        <v>4094017</v>
      </c>
      <c r="D75" s="103"/>
      <c r="E75" s="101">
        <f>SUM(E62:E74)</f>
        <v>0</v>
      </c>
      <c r="F75" s="168">
        <f t="shared" si="1"/>
        <v>4094017</v>
      </c>
      <c r="G75" s="150"/>
      <c r="H75" s="150"/>
      <c r="I75" s="150"/>
      <c r="J75" s="150"/>
    </row>
    <row r="76" spans="1:10" s="78" customFormat="1" ht="15.75" x14ac:dyDescent="0.25">
      <c r="A76" s="217" t="s">
        <v>36</v>
      </c>
      <c r="B76" s="116"/>
      <c r="C76" s="117">
        <f>SUM(C75+C61+C52+C27+C26)</f>
        <v>65056837</v>
      </c>
      <c r="D76" s="117"/>
      <c r="E76" s="117">
        <f>E26+E27+E52+E61+E75</f>
        <v>13000</v>
      </c>
      <c r="F76" s="195">
        <f t="shared" si="1"/>
        <v>65069837</v>
      </c>
      <c r="G76" s="178"/>
      <c r="H76" s="178"/>
      <c r="I76" s="178"/>
      <c r="J76" s="178"/>
    </row>
    <row r="77" spans="1:10" x14ac:dyDescent="0.25">
      <c r="A77" s="218" t="s">
        <v>182</v>
      </c>
      <c r="B77" s="25" t="s">
        <v>183</v>
      </c>
      <c r="C77" s="101">
        <f>SUM('2. melléklet'!C77+'3. melléklet'!C77)</f>
        <v>0</v>
      </c>
      <c r="D77" s="101"/>
      <c r="E77" s="101">
        <v>0</v>
      </c>
      <c r="F77" s="192">
        <f t="shared" si="1"/>
        <v>0</v>
      </c>
      <c r="G77" s="142"/>
      <c r="H77" s="142"/>
      <c r="I77" s="142"/>
      <c r="J77" s="142"/>
    </row>
    <row r="78" spans="1:10" x14ac:dyDescent="0.25">
      <c r="A78" s="218" t="s">
        <v>459</v>
      </c>
      <c r="B78" s="25" t="s">
        <v>184</v>
      </c>
      <c r="C78" s="101">
        <f>SUM('2. melléklet'!C78+'3. melléklet'!C78)</f>
        <v>0</v>
      </c>
      <c r="D78" s="101"/>
      <c r="E78" s="101">
        <v>0</v>
      </c>
      <c r="F78" s="192">
        <f t="shared" si="1"/>
        <v>0</v>
      </c>
      <c r="G78" s="142"/>
      <c r="H78" s="142"/>
      <c r="I78" s="142"/>
      <c r="J78" s="142"/>
    </row>
    <row r="79" spans="1:10" x14ac:dyDescent="0.25">
      <c r="A79" s="218" t="s">
        <v>185</v>
      </c>
      <c r="B79" s="25" t="s">
        <v>186</v>
      </c>
      <c r="C79" s="101">
        <f>SUM('2. melléklet'!C79+'3. melléklet'!C79)</f>
        <v>0</v>
      </c>
      <c r="D79" s="101"/>
      <c r="E79" s="101">
        <v>0</v>
      </c>
      <c r="F79" s="192">
        <f t="shared" si="1"/>
        <v>0</v>
      </c>
      <c r="G79" s="142"/>
      <c r="H79" s="142"/>
      <c r="I79" s="142"/>
      <c r="J79" s="142"/>
    </row>
    <row r="80" spans="1:10" x14ac:dyDescent="0.25">
      <c r="A80" s="218" t="s">
        <v>187</v>
      </c>
      <c r="B80" s="25" t="s">
        <v>188</v>
      </c>
      <c r="C80" s="101">
        <f>SUM('2. melléklet'!C80+'3. melléklet'!C80)</f>
        <v>300000</v>
      </c>
      <c r="D80" s="101"/>
      <c r="E80" s="101">
        <v>0</v>
      </c>
      <c r="F80" s="192">
        <f t="shared" si="1"/>
        <v>300000</v>
      </c>
      <c r="G80" s="142"/>
      <c r="H80" s="142"/>
      <c r="I80" s="142"/>
      <c r="J80" s="142"/>
    </row>
    <row r="81" spans="1:10" x14ac:dyDescent="0.25">
      <c r="A81" s="209" t="s">
        <v>189</v>
      </c>
      <c r="B81" s="25" t="s">
        <v>190</v>
      </c>
      <c r="C81" s="101">
        <f>SUM('2. melléklet'!C81+'3. melléklet'!C81)</f>
        <v>0</v>
      </c>
      <c r="D81" s="101"/>
      <c r="E81" s="101">
        <v>0</v>
      </c>
      <c r="F81" s="192">
        <f t="shared" si="1"/>
        <v>0</v>
      </c>
      <c r="G81" s="142"/>
      <c r="H81" s="142"/>
      <c r="I81" s="142"/>
      <c r="J81" s="142"/>
    </row>
    <row r="82" spans="1:10" x14ac:dyDescent="0.25">
      <c r="A82" s="209" t="s">
        <v>191</v>
      </c>
      <c r="B82" s="25" t="s">
        <v>192</v>
      </c>
      <c r="C82" s="101">
        <f>SUM('2. melléklet'!C82+'3. melléklet'!C82)</f>
        <v>0</v>
      </c>
      <c r="D82" s="101"/>
      <c r="E82" s="101">
        <v>0</v>
      </c>
      <c r="F82" s="192">
        <f t="shared" si="1"/>
        <v>0</v>
      </c>
      <c r="G82" s="142"/>
      <c r="H82" s="142"/>
      <c r="I82" s="142"/>
      <c r="J82" s="142"/>
    </row>
    <row r="83" spans="1:10" x14ac:dyDescent="0.25">
      <c r="A83" s="209" t="s">
        <v>193</v>
      </c>
      <c r="B83" s="25" t="s">
        <v>194</v>
      </c>
      <c r="C83" s="101">
        <f>SUM('2. melléklet'!C83+'3. melléklet'!C83)</f>
        <v>81000</v>
      </c>
      <c r="D83" s="101"/>
      <c r="E83" s="101">
        <v>0</v>
      </c>
      <c r="F83" s="192">
        <f t="shared" si="1"/>
        <v>81000</v>
      </c>
      <c r="G83" s="142"/>
      <c r="H83" s="142"/>
      <c r="I83" s="142"/>
      <c r="J83" s="142"/>
    </row>
    <row r="84" spans="1:10" s="78" customFormat="1" ht="15.75" x14ac:dyDescent="0.25">
      <c r="A84" s="219" t="s">
        <v>423</v>
      </c>
      <c r="B84" s="37" t="s">
        <v>195</v>
      </c>
      <c r="C84" s="103">
        <f>SUM(C77:C83)</f>
        <v>381000</v>
      </c>
      <c r="D84" s="103"/>
      <c r="E84" s="103">
        <f>SUM(E77:E83)</f>
        <v>0</v>
      </c>
      <c r="F84" s="168">
        <f t="shared" si="1"/>
        <v>381000</v>
      </c>
      <c r="G84" s="150"/>
      <c r="H84" s="150"/>
      <c r="I84" s="150"/>
      <c r="J84" s="150"/>
    </row>
    <row r="85" spans="1:10" x14ac:dyDescent="0.25">
      <c r="A85" s="212" t="s">
        <v>196</v>
      </c>
      <c r="B85" s="25" t="s">
        <v>197</v>
      </c>
      <c r="C85" s="101">
        <f>SUM('2. melléklet'!C85+'3. melléklet'!C85)</f>
        <v>62048609</v>
      </c>
      <c r="D85" s="101"/>
      <c r="E85" s="101">
        <v>0</v>
      </c>
      <c r="F85" s="192">
        <f t="shared" si="1"/>
        <v>62048609</v>
      </c>
      <c r="G85" s="142"/>
      <c r="H85" s="142"/>
      <c r="I85" s="142"/>
      <c r="J85" s="142"/>
    </row>
    <row r="86" spans="1:10" x14ac:dyDescent="0.25">
      <c r="A86" s="212" t="s">
        <v>198</v>
      </c>
      <c r="B86" s="25" t="s">
        <v>199</v>
      </c>
      <c r="C86" s="101">
        <f>SUM('2. melléklet'!C86+'3. melléklet'!C86)</f>
        <v>0</v>
      </c>
      <c r="D86" s="101"/>
      <c r="E86" s="101">
        <v>0</v>
      </c>
      <c r="F86" s="192">
        <f t="shared" si="1"/>
        <v>0</v>
      </c>
      <c r="G86" s="142"/>
      <c r="H86" s="142"/>
      <c r="I86" s="142"/>
      <c r="J86" s="142"/>
    </row>
    <row r="87" spans="1:10" x14ac:dyDescent="0.25">
      <c r="A87" s="212" t="s">
        <v>200</v>
      </c>
      <c r="B87" s="25" t="s">
        <v>201</v>
      </c>
      <c r="C87" s="101">
        <f>SUM('2. melléklet'!C87+'3. melléklet'!C87)</f>
        <v>0</v>
      </c>
      <c r="D87" s="101"/>
      <c r="E87" s="101">
        <v>0</v>
      </c>
      <c r="F87" s="192">
        <f t="shared" si="1"/>
        <v>0</v>
      </c>
      <c r="G87" s="142"/>
      <c r="H87" s="142"/>
      <c r="I87" s="142"/>
      <c r="J87" s="142"/>
    </row>
    <row r="88" spans="1:10" x14ac:dyDescent="0.25">
      <c r="A88" s="212" t="s">
        <v>202</v>
      </c>
      <c r="B88" s="25" t="s">
        <v>203</v>
      </c>
      <c r="C88" s="101">
        <f>SUM('2. melléklet'!C88+'3. melléklet'!C88)</f>
        <v>15732284</v>
      </c>
      <c r="D88" s="101"/>
      <c r="E88" s="101">
        <v>0</v>
      </c>
      <c r="F88" s="192">
        <f t="shared" si="1"/>
        <v>15732284</v>
      </c>
      <c r="G88" s="142"/>
      <c r="H88" s="142"/>
      <c r="I88" s="142"/>
      <c r="J88" s="142"/>
    </row>
    <row r="89" spans="1:10" s="78" customFormat="1" ht="15.75" x14ac:dyDescent="0.25">
      <c r="A89" s="214" t="s">
        <v>424</v>
      </c>
      <c r="B89" s="37" t="s">
        <v>204</v>
      </c>
      <c r="C89" s="103">
        <f>SUM(C85:C88)</f>
        <v>77780893</v>
      </c>
      <c r="D89" s="103"/>
      <c r="E89" s="103">
        <f>SUM(E85:E88)</f>
        <v>0</v>
      </c>
      <c r="F89" s="168">
        <f t="shared" si="1"/>
        <v>77780893</v>
      </c>
      <c r="G89" s="150"/>
      <c r="H89" s="150"/>
      <c r="I89" s="150"/>
      <c r="J89" s="150"/>
    </row>
    <row r="90" spans="1:10" x14ac:dyDescent="0.25">
      <c r="A90" s="212" t="s">
        <v>205</v>
      </c>
      <c r="B90" s="25" t="s">
        <v>206</v>
      </c>
      <c r="C90" s="101">
        <f>SUM('2. melléklet'!C90+'3. melléklet'!C90)</f>
        <v>0</v>
      </c>
      <c r="D90" s="101"/>
      <c r="E90" s="101">
        <v>0</v>
      </c>
      <c r="F90" s="192">
        <f t="shared" si="1"/>
        <v>0</v>
      </c>
      <c r="G90" s="142"/>
      <c r="H90" s="142"/>
      <c r="I90" s="142"/>
      <c r="J90" s="142"/>
    </row>
    <row r="91" spans="1:10" x14ac:dyDescent="0.25">
      <c r="A91" s="212" t="s">
        <v>460</v>
      </c>
      <c r="B91" s="25" t="s">
        <v>207</v>
      </c>
      <c r="C91" s="101">
        <f>SUM('2. melléklet'!C91+'3. melléklet'!C91)</f>
        <v>0</v>
      </c>
      <c r="D91" s="101"/>
      <c r="E91" s="101">
        <v>0</v>
      </c>
      <c r="F91" s="192">
        <f t="shared" si="1"/>
        <v>0</v>
      </c>
      <c r="G91" s="142"/>
      <c r="H91" s="142"/>
      <c r="I91" s="142"/>
      <c r="J91" s="142"/>
    </row>
    <row r="92" spans="1:10" x14ac:dyDescent="0.25">
      <c r="A92" s="212" t="s">
        <v>461</v>
      </c>
      <c r="B92" s="25" t="s">
        <v>208</v>
      </c>
      <c r="C92" s="101">
        <f>SUM('2. melléklet'!C92+'3. melléklet'!C92)</f>
        <v>0</v>
      </c>
      <c r="D92" s="101"/>
      <c r="E92" s="101">
        <v>0</v>
      </c>
      <c r="F92" s="192">
        <f t="shared" si="1"/>
        <v>0</v>
      </c>
      <c r="G92" s="142"/>
      <c r="H92" s="142"/>
      <c r="I92" s="142"/>
      <c r="J92" s="142"/>
    </row>
    <row r="93" spans="1:10" x14ac:dyDescent="0.25">
      <c r="A93" s="212" t="s">
        <v>462</v>
      </c>
      <c r="B93" s="25" t="s">
        <v>209</v>
      </c>
      <c r="C93" s="101">
        <f>SUM('2. melléklet'!C93+'3. melléklet'!C93)</f>
        <v>0</v>
      </c>
      <c r="D93" s="101"/>
      <c r="E93" s="101">
        <v>0</v>
      </c>
      <c r="F93" s="192">
        <f t="shared" si="1"/>
        <v>0</v>
      </c>
      <c r="G93" s="142"/>
      <c r="H93" s="142"/>
      <c r="I93" s="142"/>
      <c r="J93" s="142"/>
    </row>
    <row r="94" spans="1:10" x14ac:dyDescent="0.25">
      <c r="A94" s="212" t="s">
        <v>463</v>
      </c>
      <c r="B94" s="25" t="s">
        <v>210</v>
      </c>
      <c r="C94" s="101">
        <f>SUM('2. melléklet'!C94+'3. melléklet'!C94)</f>
        <v>0</v>
      </c>
      <c r="D94" s="101"/>
      <c r="E94" s="101">
        <v>0</v>
      </c>
      <c r="F94" s="192">
        <f t="shared" si="1"/>
        <v>0</v>
      </c>
      <c r="G94" s="142"/>
      <c r="H94" s="142"/>
      <c r="I94" s="142"/>
      <c r="J94" s="142"/>
    </row>
    <row r="95" spans="1:10" x14ac:dyDescent="0.25">
      <c r="A95" s="212" t="s">
        <v>464</v>
      </c>
      <c r="B95" s="25" t="s">
        <v>211</v>
      </c>
      <c r="C95" s="101">
        <f>SUM('2. melléklet'!C95+'3. melléklet'!C95)</f>
        <v>0</v>
      </c>
      <c r="D95" s="101"/>
      <c r="E95" s="101">
        <v>0</v>
      </c>
      <c r="F95" s="192">
        <f t="shared" si="1"/>
        <v>0</v>
      </c>
      <c r="G95" s="142"/>
      <c r="H95" s="142"/>
      <c r="I95" s="142"/>
      <c r="J95" s="142"/>
    </row>
    <row r="96" spans="1:10" x14ac:dyDescent="0.25">
      <c r="A96" s="212" t="s">
        <v>212</v>
      </c>
      <c r="B96" s="25" t="s">
        <v>213</v>
      </c>
      <c r="C96" s="101">
        <f>SUM('2. melléklet'!C96+'3. melléklet'!C96)</f>
        <v>0</v>
      </c>
      <c r="D96" s="101"/>
      <c r="E96" s="101">
        <v>0</v>
      </c>
      <c r="F96" s="192">
        <f t="shared" si="1"/>
        <v>0</v>
      </c>
      <c r="G96" s="142"/>
      <c r="H96" s="142"/>
      <c r="I96" s="142"/>
      <c r="J96" s="142"/>
    </row>
    <row r="97" spans="1:10" x14ac:dyDescent="0.25">
      <c r="A97" s="212" t="s">
        <v>659</v>
      </c>
      <c r="B97" s="25" t="s">
        <v>214</v>
      </c>
      <c r="C97" s="101">
        <f>SUM('2. melléklet'!C97+'3. melléklet'!C97)</f>
        <v>0</v>
      </c>
      <c r="D97" s="101"/>
      <c r="E97" s="101">
        <v>0</v>
      </c>
      <c r="F97" s="192">
        <f t="shared" si="1"/>
        <v>0</v>
      </c>
      <c r="G97" s="142"/>
      <c r="H97" s="142"/>
      <c r="I97" s="142"/>
      <c r="J97" s="142"/>
    </row>
    <row r="98" spans="1:10" x14ac:dyDescent="0.25">
      <c r="A98" s="212" t="s">
        <v>660</v>
      </c>
      <c r="B98" s="25" t="s">
        <v>661</v>
      </c>
      <c r="C98" s="101">
        <f>SUM('2. melléklet'!C98+'3. melléklet'!C98)</f>
        <v>0</v>
      </c>
      <c r="D98" s="101"/>
      <c r="E98" s="101">
        <v>0</v>
      </c>
      <c r="F98" s="192">
        <f t="shared" si="1"/>
        <v>0</v>
      </c>
      <c r="G98" s="142"/>
      <c r="H98" s="142"/>
      <c r="I98" s="142"/>
      <c r="J98" s="142"/>
    </row>
    <row r="99" spans="1:10" s="78" customFormat="1" ht="15.75" x14ac:dyDescent="0.25">
      <c r="A99" s="214" t="s">
        <v>425</v>
      </c>
      <c r="B99" s="37" t="s">
        <v>215</v>
      </c>
      <c r="C99" s="103">
        <f>SUM(C90:C98)</f>
        <v>0</v>
      </c>
      <c r="D99" s="103"/>
      <c r="E99" s="103">
        <f>SUM(E90:E98)</f>
        <v>0</v>
      </c>
      <c r="F99" s="168">
        <f t="shared" si="1"/>
        <v>0</v>
      </c>
      <c r="G99" s="142"/>
      <c r="H99" s="142"/>
      <c r="I99" s="142"/>
      <c r="J99" s="142"/>
    </row>
    <row r="100" spans="1:10" s="78" customFormat="1" ht="15.75" x14ac:dyDescent="0.25">
      <c r="A100" s="217" t="s">
        <v>37</v>
      </c>
      <c r="B100" s="116"/>
      <c r="C100" s="117">
        <f>SUM(C84+C89+C99)</f>
        <v>78161893</v>
      </c>
      <c r="D100" s="117"/>
      <c r="E100" s="117">
        <f>E84+E89+E99</f>
        <v>0</v>
      </c>
      <c r="F100" s="195">
        <f t="shared" si="1"/>
        <v>78161893</v>
      </c>
      <c r="G100" s="178"/>
      <c r="H100" s="178"/>
      <c r="I100" s="178"/>
      <c r="J100" s="178"/>
    </row>
    <row r="101" spans="1:10" s="78" customFormat="1" ht="17.25" x14ac:dyDescent="0.3">
      <c r="A101" s="220" t="s">
        <v>472</v>
      </c>
      <c r="B101" s="121" t="s">
        <v>216</v>
      </c>
      <c r="C101" s="122">
        <f>SUM(C26+C27+C52+C61+C75+C84+C89+C99)</f>
        <v>143218730</v>
      </c>
      <c r="D101" s="122"/>
      <c r="E101" s="122">
        <f>E76+E100</f>
        <v>13000</v>
      </c>
      <c r="F101" s="169">
        <f t="shared" si="1"/>
        <v>143231730</v>
      </c>
      <c r="G101" s="182"/>
      <c r="H101" s="182"/>
      <c r="I101" s="182"/>
      <c r="J101" s="182"/>
    </row>
    <row r="102" spans="1:10" x14ac:dyDescent="0.25">
      <c r="A102" s="212" t="s">
        <v>662</v>
      </c>
      <c r="B102" s="5" t="s">
        <v>217</v>
      </c>
      <c r="C102" s="101">
        <f>'2. melléklet'!C102+'3. melléklet'!C102</f>
        <v>0</v>
      </c>
      <c r="D102" s="101"/>
      <c r="E102" s="101">
        <v>0</v>
      </c>
      <c r="F102" s="192">
        <f t="shared" si="1"/>
        <v>0</v>
      </c>
      <c r="G102" s="142"/>
      <c r="H102" s="142"/>
      <c r="I102" s="142"/>
      <c r="J102" s="142"/>
    </row>
    <row r="103" spans="1:10" x14ac:dyDescent="0.25">
      <c r="A103" s="212" t="s">
        <v>220</v>
      </c>
      <c r="B103" s="5" t="s">
        <v>221</v>
      </c>
      <c r="C103" s="101">
        <f>'2. melléklet'!C103+'3. melléklet'!C103</f>
        <v>0</v>
      </c>
      <c r="D103" s="101"/>
      <c r="E103" s="101">
        <v>0</v>
      </c>
      <c r="F103" s="192">
        <f t="shared" si="1"/>
        <v>0</v>
      </c>
      <c r="G103" s="142"/>
      <c r="H103" s="142"/>
      <c r="I103" s="142"/>
      <c r="J103" s="142"/>
    </row>
    <row r="104" spans="1:10" x14ac:dyDescent="0.25">
      <c r="A104" s="212" t="s">
        <v>466</v>
      </c>
      <c r="B104" s="5" t="s">
        <v>222</v>
      </c>
      <c r="C104" s="101">
        <f>'2. melléklet'!C104+'3. melléklet'!C104</f>
        <v>0</v>
      </c>
      <c r="D104" s="101"/>
      <c r="E104" s="101">
        <v>0</v>
      </c>
      <c r="F104" s="192">
        <f t="shared" si="1"/>
        <v>0</v>
      </c>
      <c r="G104" s="142"/>
      <c r="H104" s="142"/>
      <c r="I104" s="142"/>
      <c r="J104" s="142"/>
    </row>
    <row r="105" spans="1:10" s="78" customFormat="1" x14ac:dyDescent="0.25">
      <c r="A105" s="221" t="s">
        <v>430</v>
      </c>
      <c r="B105" s="7" t="s">
        <v>224</v>
      </c>
      <c r="C105" s="101">
        <f>'2. melléklet'!C105+'3. melléklet'!C105</f>
        <v>0</v>
      </c>
      <c r="D105" s="79"/>
      <c r="E105" s="79">
        <v>0</v>
      </c>
      <c r="F105" s="165">
        <f t="shared" si="1"/>
        <v>0</v>
      </c>
      <c r="G105" s="142"/>
      <c r="H105" s="142"/>
      <c r="I105" s="142"/>
      <c r="J105" s="142"/>
    </row>
    <row r="106" spans="1:10" x14ac:dyDescent="0.25">
      <c r="A106" s="222" t="s">
        <v>467</v>
      </c>
      <c r="B106" s="5" t="s">
        <v>225</v>
      </c>
      <c r="C106" s="101">
        <f>'2. melléklet'!C106+'3. melléklet'!C106</f>
        <v>0</v>
      </c>
      <c r="D106" s="101"/>
      <c r="E106" s="101">
        <v>0</v>
      </c>
      <c r="F106" s="192">
        <f t="shared" si="1"/>
        <v>0</v>
      </c>
      <c r="G106" s="142"/>
      <c r="H106" s="142"/>
      <c r="I106" s="142"/>
      <c r="J106" s="142"/>
    </row>
    <row r="107" spans="1:10" x14ac:dyDescent="0.25">
      <c r="A107" s="222" t="s">
        <v>436</v>
      </c>
      <c r="B107" s="5" t="s">
        <v>228</v>
      </c>
      <c r="C107" s="101">
        <f>'2. melléklet'!C107+'3. melléklet'!C107</f>
        <v>0</v>
      </c>
      <c r="D107" s="101"/>
      <c r="E107" s="101">
        <v>0</v>
      </c>
      <c r="F107" s="192">
        <f t="shared" si="1"/>
        <v>0</v>
      </c>
      <c r="G107" s="142"/>
      <c r="H107" s="142"/>
      <c r="I107" s="142"/>
      <c r="J107" s="142"/>
    </row>
    <row r="108" spans="1:10" x14ac:dyDescent="0.25">
      <c r="A108" s="212" t="s">
        <v>229</v>
      </c>
      <c r="B108" s="5" t="s">
        <v>230</v>
      </c>
      <c r="C108" s="101">
        <f>'2. melléklet'!C108+'3. melléklet'!C108</f>
        <v>0</v>
      </c>
      <c r="D108" s="101"/>
      <c r="E108" s="101">
        <v>0</v>
      </c>
      <c r="F108" s="192">
        <f t="shared" si="1"/>
        <v>0</v>
      </c>
      <c r="G108" s="142"/>
      <c r="H108" s="142"/>
      <c r="I108" s="142"/>
      <c r="J108" s="142"/>
    </row>
    <row r="109" spans="1:10" x14ac:dyDescent="0.25">
      <c r="A109" s="212" t="s">
        <v>468</v>
      </c>
      <c r="B109" s="5" t="s">
        <v>231</v>
      </c>
      <c r="C109" s="101">
        <f>'2. melléklet'!C109+'3. melléklet'!C109</f>
        <v>0</v>
      </c>
      <c r="D109" s="101"/>
      <c r="E109" s="101">
        <v>0</v>
      </c>
      <c r="F109" s="192">
        <f t="shared" si="1"/>
        <v>0</v>
      </c>
      <c r="G109" s="142"/>
      <c r="H109" s="142"/>
      <c r="I109" s="142"/>
      <c r="J109" s="142"/>
    </row>
    <row r="110" spans="1:10" s="78" customFormat="1" x14ac:dyDescent="0.25">
      <c r="A110" s="223" t="s">
        <v>433</v>
      </c>
      <c r="B110" s="7" t="s">
        <v>232</v>
      </c>
      <c r="C110" s="101">
        <f>'2. melléklet'!C110+'3. melléklet'!C110</f>
        <v>0</v>
      </c>
      <c r="D110" s="79"/>
      <c r="E110" s="79">
        <v>0</v>
      </c>
      <c r="F110" s="165">
        <f t="shared" si="1"/>
        <v>0</v>
      </c>
      <c r="G110" s="142"/>
      <c r="H110" s="142"/>
      <c r="I110" s="142"/>
      <c r="J110" s="142"/>
    </row>
    <row r="111" spans="1:10" s="78" customFormat="1" x14ac:dyDescent="0.25">
      <c r="A111" s="223" t="s">
        <v>233</v>
      </c>
      <c r="B111" s="7" t="s">
        <v>234</v>
      </c>
      <c r="C111" s="101">
        <f>'2. melléklet'!C111+'3. melléklet'!C111</f>
        <v>0</v>
      </c>
      <c r="D111" s="79"/>
      <c r="E111" s="79">
        <v>0</v>
      </c>
      <c r="F111" s="165">
        <f t="shared" si="1"/>
        <v>0</v>
      </c>
      <c r="G111" s="142"/>
      <c r="H111" s="142"/>
      <c r="I111" s="142"/>
      <c r="J111" s="142"/>
    </row>
    <row r="112" spans="1:10" s="78" customFormat="1" x14ac:dyDescent="0.25">
      <c r="A112" s="223" t="s">
        <v>235</v>
      </c>
      <c r="B112" s="7" t="s">
        <v>236</v>
      </c>
      <c r="C112" s="101">
        <f>'2. melléklet'!C112+'3. melléklet'!C112</f>
        <v>1971947</v>
      </c>
      <c r="D112" s="79"/>
      <c r="E112" s="79">
        <v>0</v>
      </c>
      <c r="F112" s="165">
        <f t="shared" si="1"/>
        <v>1971947</v>
      </c>
      <c r="G112" s="142"/>
      <c r="H112" s="142"/>
      <c r="I112" s="142"/>
      <c r="J112" s="142"/>
    </row>
    <row r="113" spans="1:10" s="78" customFormat="1" x14ac:dyDescent="0.25">
      <c r="A113" s="223" t="s">
        <v>237</v>
      </c>
      <c r="B113" s="7" t="s">
        <v>238</v>
      </c>
      <c r="C113" s="101">
        <v>0</v>
      </c>
      <c r="D113" s="79"/>
      <c r="E113" s="79">
        <v>0</v>
      </c>
      <c r="F113" s="165">
        <f t="shared" si="1"/>
        <v>0</v>
      </c>
      <c r="G113" s="142"/>
      <c r="H113" s="142"/>
      <c r="I113" s="142"/>
      <c r="J113" s="142"/>
    </row>
    <row r="114" spans="1:10" s="78" customFormat="1" x14ac:dyDescent="0.25">
      <c r="A114" s="223" t="s">
        <v>239</v>
      </c>
      <c r="B114" s="7" t="s">
        <v>240</v>
      </c>
      <c r="C114" s="101">
        <f>'2. melléklet'!C114+'3. melléklet'!C114</f>
        <v>0</v>
      </c>
      <c r="D114" s="110"/>
      <c r="E114" s="110">
        <v>0</v>
      </c>
      <c r="F114" s="165">
        <f t="shared" si="1"/>
        <v>0</v>
      </c>
      <c r="G114" s="142"/>
      <c r="H114" s="142"/>
      <c r="I114" s="142"/>
      <c r="J114" s="142"/>
    </row>
    <row r="115" spans="1:10" s="78" customFormat="1" x14ac:dyDescent="0.25">
      <c r="A115" s="223" t="s">
        <v>241</v>
      </c>
      <c r="B115" s="7" t="s">
        <v>242</v>
      </c>
      <c r="C115" s="101">
        <f>'2. melléklet'!C115+'3. melléklet'!C115</f>
        <v>0</v>
      </c>
      <c r="D115" s="110"/>
      <c r="E115" s="110">
        <v>0</v>
      </c>
      <c r="F115" s="165">
        <f t="shared" si="1"/>
        <v>0</v>
      </c>
      <c r="G115" s="142"/>
      <c r="H115" s="142"/>
      <c r="I115" s="142"/>
      <c r="J115" s="142"/>
    </row>
    <row r="116" spans="1:10" s="78" customFormat="1" x14ac:dyDescent="0.25">
      <c r="A116" s="223" t="s">
        <v>243</v>
      </c>
      <c r="B116" s="7" t="s">
        <v>244</v>
      </c>
      <c r="C116" s="101">
        <f>'2. melléklet'!C116+'3. melléklet'!C116</f>
        <v>0</v>
      </c>
      <c r="D116" s="110"/>
      <c r="E116" s="110">
        <v>0</v>
      </c>
      <c r="F116" s="165">
        <f t="shared" si="1"/>
        <v>0</v>
      </c>
      <c r="G116" s="142"/>
      <c r="H116" s="142"/>
      <c r="I116" s="142"/>
      <c r="J116" s="142"/>
    </row>
    <row r="117" spans="1:10" s="78" customFormat="1" ht="15.75" x14ac:dyDescent="0.25">
      <c r="A117" s="224" t="s">
        <v>434</v>
      </c>
      <c r="B117" s="27" t="s">
        <v>245</v>
      </c>
      <c r="C117" s="101">
        <f>C105+C110+C111+C112+C113+C114+C115+C116</f>
        <v>1971947</v>
      </c>
      <c r="D117" s="111"/>
      <c r="E117" s="111">
        <v>0</v>
      </c>
      <c r="F117" s="166">
        <f t="shared" ref="F117" si="2">SUM(F105+F110+F111+F112+F113+F114+F115+F116)</f>
        <v>1971947</v>
      </c>
      <c r="G117" s="142"/>
      <c r="H117" s="142"/>
      <c r="I117" s="142"/>
      <c r="J117" s="142"/>
    </row>
    <row r="118" spans="1:10" x14ac:dyDescent="0.25">
      <c r="A118" s="222" t="s">
        <v>246</v>
      </c>
      <c r="B118" s="5" t="s">
        <v>247</v>
      </c>
      <c r="C118" s="101">
        <f>'2. melléklet'!C118+'3. melléklet'!C118</f>
        <v>0</v>
      </c>
      <c r="D118" s="101"/>
      <c r="E118" s="101">
        <v>0</v>
      </c>
      <c r="F118" s="192">
        <f t="shared" si="1"/>
        <v>0</v>
      </c>
      <c r="G118" s="142"/>
      <c r="H118" s="142"/>
      <c r="I118" s="142"/>
      <c r="J118" s="142"/>
    </row>
    <row r="119" spans="1:10" x14ac:dyDescent="0.25">
      <c r="A119" s="212" t="s">
        <v>248</v>
      </c>
      <c r="B119" s="5" t="s">
        <v>249</v>
      </c>
      <c r="C119" s="101">
        <f>'2. melléklet'!C119+'3. melléklet'!C119</f>
        <v>0</v>
      </c>
      <c r="D119" s="101"/>
      <c r="E119" s="101">
        <v>0</v>
      </c>
      <c r="F119" s="192">
        <f t="shared" si="1"/>
        <v>0</v>
      </c>
      <c r="G119" s="142"/>
      <c r="H119" s="142"/>
      <c r="I119" s="142"/>
      <c r="J119" s="142"/>
    </row>
    <row r="120" spans="1:10" x14ac:dyDescent="0.25">
      <c r="A120" s="222" t="s">
        <v>469</v>
      </c>
      <c r="B120" s="5" t="s">
        <v>250</v>
      </c>
      <c r="C120" s="101">
        <f>'2. melléklet'!C120+'3. melléklet'!C120</f>
        <v>0</v>
      </c>
      <c r="D120" s="101"/>
      <c r="E120" s="101">
        <v>0</v>
      </c>
      <c r="F120" s="192">
        <f t="shared" si="1"/>
        <v>0</v>
      </c>
      <c r="G120" s="142"/>
      <c r="H120" s="142"/>
      <c r="I120" s="142"/>
      <c r="J120" s="142"/>
    </row>
    <row r="121" spans="1:10" x14ac:dyDescent="0.25">
      <c r="A121" s="222" t="s">
        <v>439</v>
      </c>
      <c r="B121" s="5" t="s">
        <v>251</v>
      </c>
      <c r="C121" s="101">
        <f>'2. melléklet'!C121+'3. melléklet'!C121</f>
        <v>0</v>
      </c>
      <c r="D121" s="101"/>
      <c r="E121" s="101">
        <v>0</v>
      </c>
      <c r="F121" s="192">
        <f t="shared" si="1"/>
        <v>0</v>
      </c>
      <c r="G121" s="142"/>
      <c r="H121" s="142"/>
      <c r="I121" s="142"/>
      <c r="J121" s="142"/>
    </row>
    <row r="122" spans="1:10" s="78" customFormat="1" x14ac:dyDescent="0.25">
      <c r="A122" s="224" t="s">
        <v>440</v>
      </c>
      <c r="B122" s="27" t="s">
        <v>255</v>
      </c>
      <c r="C122" s="101">
        <f>'2. melléklet'!C122+'3. melléklet'!C122</f>
        <v>0</v>
      </c>
      <c r="D122" s="79"/>
      <c r="E122" s="79">
        <v>0</v>
      </c>
      <c r="F122" s="165">
        <f t="shared" si="1"/>
        <v>0</v>
      </c>
      <c r="G122" s="142"/>
      <c r="H122" s="142"/>
      <c r="I122" s="142"/>
      <c r="J122" s="142"/>
    </row>
    <row r="123" spans="1:10" x14ac:dyDescent="0.25">
      <c r="A123" s="212" t="s">
        <v>256</v>
      </c>
      <c r="B123" s="5" t="s">
        <v>257</v>
      </c>
      <c r="C123" s="101">
        <f>'2. melléklet'!C123+'3. melléklet'!C123</f>
        <v>0</v>
      </c>
      <c r="D123" s="101"/>
      <c r="E123" s="101">
        <v>0</v>
      </c>
      <c r="F123" s="192">
        <f t="shared" si="1"/>
        <v>0</v>
      </c>
      <c r="G123" s="142"/>
      <c r="H123" s="142"/>
      <c r="I123" s="142"/>
      <c r="J123" s="142"/>
    </row>
    <row r="124" spans="1:10" s="78" customFormat="1" ht="15.75" x14ac:dyDescent="0.25">
      <c r="A124" s="225" t="s">
        <v>473</v>
      </c>
      <c r="B124" s="125" t="s">
        <v>258</v>
      </c>
      <c r="C124" s="126">
        <f>SUM(C117+C122+C123)</f>
        <v>1971947</v>
      </c>
      <c r="D124" s="126"/>
      <c r="E124" s="126">
        <v>0</v>
      </c>
      <c r="F124" s="167">
        <f t="shared" si="1"/>
        <v>1971947</v>
      </c>
      <c r="G124" s="178"/>
      <c r="H124" s="178"/>
      <c r="I124" s="178"/>
      <c r="J124" s="178"/>
    </row>
    <row r="125" spans="1:10" s="78" customFormat="1" ht="18" thickBot="1" x14ac:dyDescent="0.35">
      <c r="A125" s="243" t="s">
        <v>509</v>
      </c>
      <c r="B125" s="244"/>
      <c r="C125" s="228">
        <f>SUM(C101+C124)</f>
        <v>145190677</v>
      </c>
      <c r="D125" s="228"/>
      <c r="E125" s="228">
        <f>E101+E124</f>
        <v>13000</v>
      </c>
      <c r="F125" s="245">
        <f t="shared" ref="F125" si="3">SUM(F101+F124)</f>
        <v>145203677</v>
      </c>
      <c r="G125" s="328"/>
      <c r="H125" s="328"/>
      <c r="I125" s="179"/>
      <c r="J125" s="179"/>
    </row>
    <row r="126" spans="1:10" x14ac:dyDescent="0.25">
      <c r="B126" s="23"/>
      <c r="C126" s="23"/>
      <c r="D126" s="23"/>
      <c r="E126" s="23"/>
      <c r="F126" s="23"/>
    </row>
    <row r="127" spans="1:10" x14ac:dyDescent="0.25">
      <c r="B127" s="23"/>
      <c r="C127" s="23"/>
      <c r="D127" s="23"/>
      <c r="E127" s="23"/>
      <c r="F127" s="23"/>
    </row>
    <row r="128" spans="1:10" x14ac:dyDescent="0.25">
      <c r="B128" s="23"/>
      <c r="C128" s="23"/>
      <c r="D128" s="23"/>
      <c r="E128" s="23"/>
      <c r="F128" s="23"/>
    </row>
    <row r="129" spans="2:6" x14ac:dyDescent="0.25">
      <c r="B129" s="23"/>
      <c r="C129" s="23"/>
      <c r="D129" s="23"/>
      <c r="E129" s="23"/>
      <c r="F129" s="23"/>
    </row>
    <row r="130" spans="2:6" x14ac:dyDescent="0.25">
      <c r="B130" s="23"/>
      <c r="C130" s="23"/>
      <c r="D130" s="23"/>
      <c r="E130" s="23"/>
      <c r="F130" s="23"/>
    </row>
    <row r="131" spans="2:6" x14ac:dyDescent="0.25">
      <c r="B131" s="23"/>
      <c r="C131" s="23"/>
      <c r="D131" s="23"/>
      <c r="E131" s="23"/>
      <c r="F131" s="23"/>
    </row>
    <row r="132" spans="2:6" x14ac:dyDescent="0.25">
      <c r="B132" s="23"/>
      <c r="C132" s="23"/>
      <c r="D132" s="23"/>
      <c r="E132" s="23"/>
      <c r="F132" s="23"/>
    </row>
    <row r="133" spans="2:6" x14ac:dyDescent="0.25">
      <c r="B133" s="23"/>
      <c r="C133" s="23"/>
      <c r="D133" s="23"/>
      <c r="E133" s="23"/>
      <c r="F133" s="23"/>
    </row>
    <row r="134" spans="2:6" x14ac:dyDescent="0.25">
      <c r="B134" s="23"/>
      <c r="C134" s="23"/>
      <c r="D134" s="23"/>
      <c r="E134" s="23"/>
      <c r="F134" s="23"/>
    </row>
    <row r="135" spans="2:6" x14ac:dyDescent="0.25">
      <c r="B135" s="23"/>
      <c r="C135" s="23"/>
      <c r="D135" s="23"/>
      <c r="E135" s="23"/>
      <c r="F135" s="23"/>
    </row>
    <row r="136" spans="2:6" x14ac:dyDescent="0.25">
      <c r="B136" s="23"/>
      <c r="C136" s="23"/>
      <c r="D136" s="23"/>
      <c r="E136" s="23"/>
      <c r="F136" s="23"/>
    </row>
    <row r="137" spans="2:6" x14ac:dyDescent="0.25">
      <c r="B137" s="23"/>
      <c r="C137" s="23"/>
      <c r="D137" s="23"/>
      <c r="E137" s="23"/>
      <c r="F137" s="23"/>
    </row>
    <row r="138" spans="2:6" x14ac:dyDescent="0.25">
      <c r="B138" s="23"/>
      <c r="C138" s="23"/>
      <c r="D138" s="23"/>
      <c r="E138" s="23"/>
      <c r="F138" s="23"/>
    </row>
    <row r="139" spans="2:6" x14ac:dyDescent="0.25">
      <c r="B139" s="23"/>
      <c r="C139" s="23"/>
      <c r="D139" s="23"/>
      <c r="E139" s="23"/>
      <c r="F139" s="23"/>
    </row>
    <row r="140" spans="2:6" x14ac:dyDescent="0.25">
      <c r="B140" s="23"/>
      <c r="C140" s="23"/>
      <c r="D140" s="23"/>
      <c r="E140" s="23"/>
      <c r="F140" s="23"/>
    </row>
    <row r="141" spans="2:6" x14ac:dyDescent="0.25">
      <c r="B141" s="23"/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x14ac:dyDescent="0.25">
      <c r="B143" s="23"/>
      <c r="C143" s="23"/>
      <c r="D143" s="23"/>
      <c r="E143" s="23"/>
      <c r="F143" s="23"/>
    </row>
    <row r="144" spans="2:6" x14ac:dyDescent="0.25">
      <c r="B144" s="23"/>
      <c r="C144" s="23"/>
      <c r="D144" s="23"/>
      <c r="E144" s="23"/>
      <c r="F144" s="23"/>
    </row>
    <row r="145" spans="2:6" x14ac:dyDescent="0.25">
      <c r="B145" s="23"/>
      <c r="C145" s="23"/>
      <c r="D145" s="23"/>
      <c r="E145" s="23"/>
      <c r="F145" s="23"/>
    </row>
    <row r="146" spans="2:6" x14ac:dyDescent="0.25">
      <c r="B146" s="23"/>
      <c r="C146" s="23"/>
      <c r="D146" s="23"/>
      <c r="E146" s="23"/>
      <c r="F146" s="23"/>
    </row>
    <row r="147" spans="2:6" x14ac:dyDescent="0.25">
      <c r="B147" s="23"/>
      <c r="C147" s="23"/>
      <c r="D147" s="23"/>
      <c r="E147" s="23"/>
      <c r="F147" s="23"/>
    </row>
    <row r="148" spans="2:6" x14ac:dyDescent="0.25">
      <c r="B148" s="23"/>
      <c r="C148" s="23"/>
      <c r="D148" s="23"/>
      <c r="E148" s="23"/>
      <c r="F148" s="23"/>
    </row>
    <row r="149" spans="2:6" x14ac:dyDescent="0.25">
      <c r="B149" s="23"/>
      <c r="C149" s="23"/>
      <c r="D149" s="23"/>
      <c r="E149" s="23"/>
      <c r="F149" s="23"/>
    </row>
    <row r="150" spans="2:6" x14ac:dyDescent="0.25">
      <c r="B150" s="23"/>
      <c r="C150" s="23"/>
      <c r="D150" s="23"/>
      <c r="E150" s="23"/>
      <c r="F150" s="23"/>
    </row>
    <row r="151" spans="2:6" x14ac:dyDescent="0.25">
      <c r="B151" s="23"/>
      <c r="C151" s="23"/>
      <c r="D151" s="23"/>
      <c r="E151" s="23"/>
      <c r="F151" s="23"/>
    </row>
    <row r="152" spans="2:6" x14ac:dyDescent="0.25">
      <c r="B152" s="23"/>
      <c r="C152" s="23"/>
      <c r="D152" s="23"/>
      <c r="E152" s="23"/>
      <c r="F152" s="23"/>
    </row>
    <row r="153" spans="2:6" x14ac:dyDescent="0.25">
      <c r="B153" s="23"/>
      <c r="C153" s="23"/>
      <c r="D153" s="23"/>
      <c r="E153" s="23"/>
      <c r="F153" s="23"/>
    </row>
    <row r="154" spans="2:6" x14ac:dyDescent="0.25">
      <c r="B154" s="23"/>
      <c r="C154" s="23"/>
      <c r="D154" s="23"/>
      <c r="E154" s="23"/>
      <c r="F154" s="23"/>
    </row>
    <row r="155" spans="2:6" x14ac:dyDescent="0.25">
      <c r="B155" s="23"/>
      <c r="C155" s="23"/>
      <c r="D155" s="23"/>
      <c r="E155" s="23"/>
      <c r="F155" s="23"/>
    </row>
    <row r="156" spans="2:6" x14ac:dyDescent="0.25">
      <c r="B156" s="23"/>
      <c r="C156" s="23"/>
      <c r="D156" s="23"/>
      <c r="E156" s="23"/>
      <c r="F156" s="23"/>
    </row>
    <row r="157" spans="2:6" x14ac:dyDescent="0.25">
      <c r="B157" s="23"/>
      <c r="C157" s="23"/>
      <c r="D157" s="23"/>
      <c r="E157" s="23"/>
      <c r="F157" s="23"/>
    </row>
    <row r="158" spans="2:6" x14ac:dyDescent="0.25">
      <c r="B158" s="23"/>
      <c r="C158" s="23"/>
      <c r="D158" s="23"/>
      <c r="E158" s="23"/>
      <c r="F158" s="23"/>
    </row>
    <row r="159" spans="2:6" x14ac:dyDescent="0.25">
      <c r="B159" s="23"/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x14ac:dyDescent="0.25">
      <c r="B161" s="23"/>
      <c r="C161" s="23"/>
      <c r="D161" s="23"/>
      <c r="E161" s="23"/>
      <c r="F161" s="23"/>
    </row>
    <row r="162" spans="2:6" x14ac:dyDescent="0.25">
      <c r="B162" s="23"/>
      <c r="C162" s="23"/>
      <c r="D162" s="23"/>
      <c r="E162" s="23"/>
      <c r="F162" s="23"/>
    </row>
    <row r="163" spans="2:6" x14ac:dyDescent="0.25">
      <c r="B163" s="23"/>
      <c r="C163" s="23"/>
      <c r="D163" s="23"/>
      <c r="E163" s="23"/>
      <c r="F163" s="23"/>
    </row>
    <row r="164" spans="2:6" x14ac:dyDescent="0.25">
      <c r="B164" s="23"/>
      <c r="C164" s="23"/>
      <c r="D164" s="23"/>
      <c r="E164" s="23"/>
      <c r="F164" s="23"/>
    </row>
    <row r="165" spans="2:6" x14ac:dyDescent="0.25">
      <c r="B165" s="23"/>
      <c r="C165" s="23"/>
      <c r="D165" s="23"/>
      <c r="E165" s="23"/>
      <c r="F165" s="23"/>
    </row>
    <row r="166" spans="2:6" x14ac:dyDescent="0.25">
      <c r="B166" s="23"/>
      <c r="C166" s="23"/>
      <c r="D166" s="23"/>
      <c r="E166" s="23"/>
      <c r="F166" s="23"/>
    </row>
    <row r="167" spans="2:6" x14ac:dyDescent="0.25">
      <c r="B167" s="23"/>
      <c r="C167" s="23"/>
      <c r="D167" s="23"/>
      <c r="E167" s="23"/>
      <c r="F167" s="23"/>
    </row>
    <row r="168" spans="2:6" x14ac:dyDescent="0.25">
      <c r="B168" s="23"/>
      <c r="C168" s="23"/>
      <c r="D168" s="23"/>
      <c r="E168" s="23"/>
      <c r="F168" s="23"/>
    </row>
    <row r="169" spans="2:6" x14ac:dyDescent="0.25">
      <c r="B169" s="23"/>
      <c r="C169" s="23"/>
      <c r="D169" s="23"/>
      <c r="E169" s="23"/>
      <c r="F169" s="23"/>
    </row>
    <row r="170" spans="2:6" x14ac:dyDescent="0.25">
      <c r="B170" s="23"/>
      <c r="C170" s="23"/>
      <c r="D170" s="23"/>
      <c r="E170" s="23"/>
      <c r="F170" s="23"/>
    </row>
    <row r="171" spans="2:6" x14ac:dyDescent="0.25">
      <c r="B171" s="23"/>
      <c r="C171" s="23"/>
      <c r="D171" s="23"/>
      <c r="E171" s="23"/>
      <c r="F171" s="23"/>
    </row>
    <row r="172" spans="2:6" x14ac:dyDescent="0.25">
      <c r="B172" s="23"/>
      <c r="C172" s="23"/>
      <c r="D172" s="23"/>
      <c r="E172" s="23"/>
      <c r="F172" s="23"/>
    </row>
    <row r="173" spans="2:6" x14ac:dyDescent="0.25">
      <c r="B173" s="23"/>
      <c r="C173" s="23"/>
      <c r="D173" s="23"/>
      <c r="E173" s="23"/>
      <c r="F173" s="23"/>
    </row>
    <row r="174" spans="2:6" x14ac:dyDescent="0.25">
      <c r="B174" s="23"/>
      <c r="C174" s="23"/>
      <c r="D174" s="23"/>
      <c r="E174" s="23"/>
      <c r="F174" s="23"/>
    </row>
  </sheetData>
  <mergeCells count="5">
    <mergeCell ref="C1:F1"/>
    <mergeCell ref="G6:J6"/>
    <mergeCell ref="A3:F3"/>
    <mergeCell ref="A4:F4"/>
    <mergeCell ref="C6:F6"/>
  </mergeCells>
  <phoneticPr fontId="35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113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bestFit="1" customWidth="1"/>
    <col min="10" max="10" width="14.140625" bestFit="1" customWidth="1"/>
    <col min="241" max="241" width="92.5703125" customWidth="1"/>
    <col min="243" max="243" width="13" customWidth="1"/>
    <col min="244" max="244" width="14.140625" customWidth="1"/>
    <col min="245" max="245" width="15.85546875" customWidth="1"/>
    <col min="246" max="246" width="14" customWidth="1"/>
  </cols>
  <sheetData>
    <row r="1" spans="1:10" x14ac:dyDescent="0.25">
      <c r="A1" s="189"/>
      <c r="B1" s="357" t="s">
        <v>705</v>
      </c>
      <c r="C1" s="357"/>
      <c r="D1" s="357"/>
      <c r="E1" s="357"/>
      <c r="F1" s="358"/>
    </row>
    <row r="2" spans="1:10" x14ac:dyDescent="0.25">
      <c r="A2" s="190"/>
      <c r="B2" s="23"/>
      <c r="C2" s="23"/>
      <c r="D2" s="23"/>
      <c r="E2" s="23"/>
      <c r="F2" s="191"/>
    </row>
    <row r="3" spans="1:10" ht="24" customHeight="1" x14ac:dyDescent="0.25">
      <c r="A3" s="359" t="s">
        <v>695</v>
      </c>
      <c r="B3" s="363"/>
      <c r="C3" s="363"/>
      <c r="D3" s="363"/>
      <c r="E3" s="363"/>
      <c r="F3" s="361"/>
    </row>
    <row r="4" spans="1:10" ht="24" customHeight="1" x14ac:dyDescent="0.25">
      <c r="A4" s="362" t="s">
        <v>673</v>
      </c>
      <c r="B4" s="360"/>
      <c r="C4" s="360"/>
      <c r="D4" s="360"/>
      <c r="E4" s="360"/>
      <c r="F4" s="361"/>
    </row>
    <row r="5" spans="1:10" ht="18.75" thickBot="1" x14ac:dyDescent="0.3">
      <c r="A5" s="201"/>
      <c r="B5" s="23"/>
      <c r="C5" s="23"/>
      <c r="D5" s="23"/>
      <c r="E5" s="23"/>
      <c r="F5" s="191"/>
    </row>
    <row r="6" spans="1:10" ht="15.75" thickBot="1" x14ac:dyDescent="0.3">
      <c r="A6" s="264" t="s">
        <v>664</v>
      </c>
      <c r="B6" s="265"/>
      <c r="C6" s="346" t="s">
        <v>649</v>
      </c>
      <c r="D6" s="346"/>
      <c r="E6" s="346"/>
      <c r="F6" s="347"/>
      <c r="G6" s="345"/>
      <c r="H6" s="345"/>
      <c r="I6" s="345"/>
      <c r="J6" s="345"/>
    </row>
    <row r="7" spans="1:10" ht="40.5" thickBot="1" x14ac:dyDescent="0.35">
      <c r="A7" s="235" t="s">
        <v>79</v>
      </c>
      <c r="B7" s="236" t="s">
        <v>31</v>
      </c>
      <c r="C7" s="237" t="s">
        <v>583</v>
      </c>
      <c r="D7" s="237" t="s">
        <v>584</v>
      </c>
      <c r="E7" s="237" t="s">
        <v>38</v>
      </c>
      <c r="F7" s="238" t="s">
        <v>22</v>
      </c>
      <c r="G7" s="137"/>
      <c r="H7" s="137"/>
      <c r="I7" s="137"/>
      <c r="J7" s="138"/>
    </row>
    <row r="8" spans="1:10" ht="15" customHeight="1" x14ac:dyDescent="0.25">
      <c r="A8" s="260" t="s">
        <v>259</v>
      </c>
      <c r="B8" s="261" t="s">
        <v>260</v>
      </c>
      <c r="C8" s="262">
        <v>16484218</v>
      </c>
      <c r="D8" s="262">
        <v>0</v>
      </c>
      <c r="E8" s="262">
        <v>0</v>
      </c>
      <c r="F8" s="263">
        <f>SUM(C8:E8)</f>
        <v>16484218</v>
      </c>
      <c r="G8" s="151"/>
      <c r="H8" s="151"/>
      <c r="I8" s="151"/>
      <c r="J8" s="151"/>
    </row>
    <row r="9" spans="1:10" ht="15" customHeight="1" x14ac:dyDescent="0.25">
      <c r="A9" s="197" t="s">
        <v>261</v>
      </c>
      <c r="B9" s="6" t="s">
        <v>262</v>
      </c>
      <c r="C9" s="75">
        <v>20633480</v>
      </c>
      <c r="D9" s="75">
        <v>0</v>
      </c>
      <c r="E9" s="75">
        <v>0</v>
      </c>
      <c r="F9" s="171">
        <f t="shared" ref="F9:F72" si="0">SUM(C9:E9)</f>
        <v>20633480</v>
      </c>
      <c r="G9" s="141"/>
      <c r="H9" s="151"/>
      <c r="I9" s="151"/>
      <c r="J9" s="151"/>
    </row>
    <row r="10" spans="1:10" ht="15" customHeight="1" x14ac:dyDescent="0.25">
      <c r="A10" s="197" t="s">
        <v>263</v>
      </c>
      <c r="B10" s="6" t="s">
        <v>264</v>
      </c>
      <c r="C10" s="75">
        <v>9910979</v>
      </c>
      <c r="D10" s="75">
        <v>0</v>
      </c>
      <c r="E10" s="75">
        <v>0</v>
      </c>
      <c r="F10" s="171">
        <f t="shared" si="0"/>
        <v>9910979</v>
      </c>
      <c r="G10" s="151"/>
      <c r="H10" s="151"/>
      <c r="I10" s="151"/>
      <c r="J10" s="151"/>
    </row>
    <row r="11" spans="1:10" ht="15" customHeight="1" x14ac:dyDescent="0.25">
      <c r="A11" s="197" t="s">
        <v>265</v>
      </c>
      <c r="B11" s="6" t="s">
        <v>266</v>
      </c>
      <c r="C11" s="75">
        <v>2270000</v>
      </c>
      <c r="D11" s="75">
        <v>0</v>
      </c>
      <c r="E11" s="75">
        <v>0</v>
      </c>
      <c r="F11" s="171">
        <f t="shared" si="0"/>
        <v>2270000</v>
      </c>
      <c r="G11" s="151"/>
      <c r="H11" s="151"/>
      <c r="I11" s="151"/>
      <c r="J11" s="151"/>
    </row>
    <row r="12" spans="1:10" ht="15" customHeight="1" x14ac:dyDescent="0.25">
      <c r="A12" s="197" t="s">
        <v>267</v>
      </c>
      <c r="B12" s="6" t="s">
        <v>268</v>
      </c>
      <c r="C12" s="75">
        <v>0</v>
      </c>
      <c r="D12" s="75">
        <v>0</v>
      </c>
      <c r="E12" s="75">
        <v>0</v>
      </c>
      <c r="F12" s="171">
        <f t="shared" si="0"/>
        <v>0</v>
      </c>
      <c r="G12" s="143"/>
      <c r="H12" s="143"/>
      <c r="I12" s="143"/>
      <c r="J12" s="143"/>
    </row>
    <row r="13" spans="1:10" ht="15" customHeight="1" x14ac:dyDescent="0.25">
      <c r="A13" s="197" t="s">
        <v>663</v>
      </c>
      <c r="B13" s="6" t="s">
        <v>269</v>
      </c>
      <c r="C13" s="75">
        <v>0</v>
      </c>
      <c r="D13" s="75">
        <v>0</v>
      </c>
      <c r="E13" s="75">
        <v>0</v>
      </c>
      <c r="F13" s="171">
        <f t="shared" si="0"/>
        <v>0</v>
      </c>
      <c r="G13" s="141"/>
      <c r="H13" s="143"/>
      <c r="I13" s="143"/>
      <c r="J13" s="143"/>
    </row>
    <row r="14" spans="1:10" s="78" customFormat="1" ht="15" customHeight="1" x14ac:dyDescent="0.25">
      <c r="A14" s="198" t="s">
        <v>512</v>
      </c>
      <c r="B14" s="8" t="s">
        <v>270</v>
      </c>
      <c r="C14" s="79">
        <f>SUM(C8:C13)</f>
        <v>49298677</v>
      </c>
      <c r="D14" s="79">
        <f>SUM(D8:D13)</f>
        <v>0</v>
      </c>
      <c r="E14" s="79">
        <f>SUM(E8:E13)</f>
        <v>0</v>
      </c>
      <c r="F14" s="165">
        <f t="shared" si="0"/>
        <v>49298677</v>
      </c>
      <c r="G14" s="149"/>
      <c r="H14" s="149"/>
      <c r="I14" s="149"/>
      <c r="J14" s="149"/>
    </row>
    <row r="15" spans="1:10" ht="15" customHeight="1" x14ac:dyDescent="0.25">
      <c r="A15" s="197" t="s">
        <v>271</v>
      </c>
      <c r="B15" s="6" t="s">
        <v>272</v>
      </c>
      <c r="C15" s="75">
        <v>0</v>
      </c>
      <c r="D15" s="75">
        <v>0</v>
      </c>
      <c r="E15" s="75">
        <v>0</v>
      </c>
      <c r="F15" s="171">
        <f t="shared" si="0"/>
        <v>0</v>
      </c>
      <c r="G15" s="143"/>
      <c r="H15" s="143"/>
      <c r="I15" s="143"/>
      <c r="J15" s="143"/>
    </row>
    <row r="16" spans="1:10" ht="15" customHeight="1" x14ac:dyDescent="0.25">
      <c r="A16" s="197" t="s">
        <v>273</v>
      </c>
      <c r="B16" s="6" t="s">
        <v>274</v>
      </c>
      <c r="C16" s="75">
        <v>0</v>
      </c>
      <c r="D16" s="75">
        <v>0</v>
      </c>
      <c r="E16" s="75">
        <v>0</v>
      </c>
      <c r="F16" s="171">
        <f t="shared" si="0"/>
        <v>0</v>
      </c>
      <c r="G16" s="143"/>
      <c r="H16" s="143"/>
      <c r="I16" s="143"/>
      <c r="J16" s="143"/>
    </row>
    <row r="17" spans="1:10" ht="15" customHeight="1" x14ac:dyDescent="0.25">
      <c r="A17" s="197" t="s">
        <v>474</v>
      </c>
      <c r="B17" s="6" t="s">
        <v>275</v>
      </c>
      <c r="C17" s="75">
        <v>0</v>
      </c>
      <c r="D17" s="75">
        <v>0</v>
      </c>
      <c r="E17" s="75">
        <v>0</v>
      </c>
      <c r="F17" s="171">
        <f t="shared" si="0"/>
        <v>0</v>
      </c>
      <c r="G17" s="143"/>
      <c r="H17" s="143"/>
      <c r="I17" s="143"/>
      <c r="J17" s="143"/>
    </row>
    <row r="18" spans="1:10" ht="15" customHeight="1" x14ac:dyDescent="0.25">
      <c r="A18" s="197" t="s">
        <v>475</v>
      </c>
      <c r="B18" s="6" t="s">
        <v>276</v>
      </c>
      <c r="C18" s="75">
        <v>0</v>
      </c>
      <c r="D18" s="75">
        <v>0</v>
      </c>
      <c r="E18" s="75">
        <v>0</v>
      </c>
      <c r="F18" s="171">
        <f t="shared" si="0"/>
        <v>0</v>
      </c>
      <c r="G18" s="151"/>
      <c r="H18" s="151"/>
      <c r="I18" s="151"/>
      <c r="J18" s="151"/>
    </row>
    <row r="19" spans="1:10" ht="15" customHeight="1" x14ac:dyDescent="0.25">
      <c r="A19" s="197" t="s">
        <v>476</v>
      </c>
      <c r="B19" s="6" t="s">
        <v>277</v>
      </c>
      <c r="C19" s="75">
        <v>792000</v>
      </c>
      <c r="D19" s="75">
        <v>0</v>
      </c>
      <c r="E19" s="75">
        <v>0</v>
      </c>
      <c r="F19" s="171">
        <f t="shared" si="0"/>
        <v>792000</v>
      </c>
      <c r="G19" s="143"/>
      <c r="H19" s="151"/>
      <c r="I19" s="151"/>
      <c r="J19" s="151"/>
    </row>
    <row r="20" spans="1:10" s="78" customFormat="1" ht="15" customHeight="1" x14ac:dyDescent="0.25">
      <c r="A20" s="199" t="s">
        <v>513</v>
      </c>
      <c r="B20" s="36" t="s">
        <v>278</v>
      </c>
      <c r="C20" s="104">
        <f>SUM(C14:C19)</f>
        <v>50090677</v>
      </c>
      <c r="D20" s="104">
        <f>SUM(D14:D19)</f>
        <v>0</v>
      </c>
      <c r="E20" s="104">
        <f>SUM(E14:E19)</f>
        <v>0</v>
      </c>
      <c r="F20" s="165">
        <f t="shared" si="0"/>
        <v>50090677</v>
      </c>
      <c r="G20" s="146"/>
      <c r="H20" s="146"/>
      <c r="I20" s="146"/>
      <c r="J20" s="145"/>
    </row>
    <row r="21" spans="1:10" ht="15" customHeight="1" x14ac:dyDescent="0.25">
      <c r="A21" s="197" t="s">
        <v>480</v>
      </c>
      <c r="B21" s="6" t="s">
        <v>287</v>
      </c>
      <c r="C21" s="75">
        <v>0</v>
      </c>
      <c r="D21" s="75">
        <v>0</v>
      </c>
      <c r="E21" s="75">
        <v>0</v>
      </c>
      <c r="F21" s="171">
        <f t="shared" si="0"/>
        <v>0</v>
      </c>
      <c r="G21" s="151"/>
      <c r="H21" s="151"/>
      <c r="I21" s="151"/>
      <c r="J21" s="151"/>
    </row>
    <row r="22" spans="1:10" ht="15" customHeight="1" x14ac:dyDescent="0.25">
      <c r="A22" s="197" t="s">
        <v>481</v>
      </c>
      <c r="B22" s="6" t="s">
        <v>288</v>
      </c>
      <c r="C22" s="75">
        <v>0</v>
      </c>
      <c r="D22" s="75">
        <v>0</v>
      </c>
      <c r="E22" s="75">
        <v>0</v>
      </c>
      <c r="F22" s="171">
        <f t="shared" si="0"/>
        <v>0</v>
      </c>
      <c r="G22" s="151"/>
      <c r="H22" s="151"/>
      <c r="I22" s="151"/>
      <c r="J22" s="151"/>
    </row>
    <row r="23" spans="1:10" s="78" customFormat="1" ht="15" customHeight="1" x14ac:dyDescent="0.25">
      <c r="A23" s="198" t="s">
        <v>515</v>
      </c>
      <c r="B23" s="8" t="s">
        <v>289</v>
      </c>
      <c r="C23" s="79">
        <f>SUM(C21:C22)</f>
        <v>0</v>
      </c>
      <c r="D23" s="79">
        <f>SUM(D21:D22)</f>
        <v>0</v>
      </c>
      <c r="E23" s="79">
        <f>SUM(E21:E22)</f>
        <v>0</v>
      </c>
      <c r="F23" s="165">
        <f t="shared" si="0"/>
        <v>0</v>
      </c>
      <c r="G23" s="145"/>
      <c r="H23" s="145"/>
      <c r="I23" s="145"/>
      <c r="J23" s="145"/>
    </row>
    <row r="24" spans="1:10" ht="15" customHeight="1" x14ac:dyDescent="0.25">
      <c r="A24" s="198" t="s">
        <v>482</v>
      </c>
      <c r="B24" s="8" t="s">
        <v>290</v>
      </c>
      <c r="C24" s="79">
        <v>0</v>
      </c>
      <c r="D24" s="79">
        <v>0</v>
      </c>
      <c r="E24" s="79">
        <v>0</v>
      </c>
      <c r="F24" s="165">
        <f t="shared" si="0"/>
        <v>0</v>
      </c>
      <c r="G24" s="145"/>
      <c r="H24" s="145"/>
      <c r="I24" s="145"/>
      <c r="J24" s="145"/>
    </row>
    <row r="25" spans="1:10" ht="15" customHeight="1" x14ac:dyDescent="0.25">
      <c r="A25" s="198" t="s">
        <v>483</v>
      </c>
      <c r="B25" s="8" t="s">
        <v>291</v>
      </c>
      <c r="C25" s="79">
        <v>0</v>
      </c>
      <c r="D25" s="79">
        <v>0</v>
      </c>
      <c r="E25" s="79">
        <v>0</v>
      </c>
      <c r="F25" s="165">
        <f t="shared" si="0"/>
        <v>0</v>
      </c>
      <c r="G25" s="145"/>
      <c r="H25" s="145"/>
      <c r="I25" s="145"/>
      <c r="J25" s="145"/>
    </row>
    <row r="26" spans="1:10" ht="15" customHeight="1" x14ac:dyDescent="0.25">
      <c r="A26" s="198" t="s">
        <v>484</v>
      </c>
      <c r="B26" s="8" t="s">
        <v>292</v>
      </c>
      <c r="C26" s="79">
        <v>1100000</v>
      </c>
      <c r="D26" s="79">
        <v>0</v>
      </c>
      <c r="E26" s="79">
        <v>0</v>
      </c>
      <c r="F26" s="165">
        <f t="shared" si="0"/>
        <v>1100000</v>
      </c>
      <c r="G26" s="145"/>
      <c r="H26" s="145"/>
      <c r="I26" s="145"/>
      <c r="J26" s="145"/>
    </row>
    <row r="27" spans="1:10" ht="15" customHeight="1" x14ac:dyDescent="0.25">
      <c r="A27" s="197" t="s">
        <v>485</v>
      </c>
      <c r="B27" s="6" t="s">
        <v>293</v>
      </c>
      <c r="C27" s="75">
        <v>4000000</v>
      </c>
      <c r="D27" s="75">
        <v>0</v>
      </c>
      <c r="E27" s="75">
        <v>0</v>
      </c>
      <c r="F27" s="171">
        <f t="shared" si="0"/>
        <v>4000000</v>
      </c>
      <c r="G27" s="151"/>
      <c r="H27" s="151"/>
      <c r="I27" s="151"/>
      <c r="J27" s="151"/>
    </row>
    <row r="28" spans="1:10" ht="15" customHeight="1" x14ac:dyDescent="0.25">
      <c r="A28" s="197" t="s">
        <v>486</v>
      </c>
      <c r="B28" s="6" t="s">
        <v>296</v>
      </c>
      <c r="C28" s="75">
        <v>0</v>
      </c>
      <c r="D28" s="75">
        <v>0</v>
      </c>
      <c r="E28" s="75">
        <v>0</v>
      </c>
      <c r="F28" s="171">
        <f t="shared" si="0"/>
        <v>0</v>
      </c>
      <c r="G28" s="151"/>
      <c r="H28" s="151"/>
      <c r="I28" s="151"/>
      <c r="J28" s="151"/>
    </row>
    <row r="29" spans="1:10" ht="15" customHeight="1" x14ac:dyDescent="0.25">
      <c r="A29" s="197" t="s">
        <v>297</v>
      </c>
      <c r="B29" s="6" t="s">
        <v>298</v>
      </c>
      <c r="C29" s="75">
        <v>0</v>
      </c>
      <c r="D29" s="75">
        <v>0</v>
      </c>
      <c r="E29" s="75">
        <v>0</v>
      </c>
      <c r="F29" s="171">
        <f t="shared" si="0"/>
        <v>0</v>
      </c>
      <c r="G29" s="151"/>
      <c r="H29" s="151"/>
      <c r="I29" s="151"/>
      <c r="J29" s="151"/>
    </row>
    <row r="30" spans="1:10" ht="15" customHeight="1" x14ac:dyDescent="0.25">
      <c r="A30" s="197" t="s">
        <v>487</v>
      </c>
      <c r="B30" s="6" t="s">
        <v>299</v>
      </c>
      <c r="C30" s="75"/>
      <c r="D30" s="75">
        <v>0</v>
      </c>
      <c r="E30" s="75">
        <v>0</v>
      </c>
      <c r="F30" s="171">
        <f t="shared" si="0"/>
        <v>0</v>
      </c>
      <c r="G30" s="151"/>
      <c r="H30" s="151"/>
      <c r="I30" s="151"/>
      <c r="J30" s="151"/>
    </row>
    <row r="31" spans="1:10" ht="15" customHeight="1" x14ac:dyDescent="0.25">
      <c r="A31" s="197" t="s">
        <v>488</v>
      </c>
      <c r="B31" s="6" t="s">
        <v>304</v>
      </c>
      <c r="C31" s="75">
        <v>0</v>
      </c>
      <c r="D31" s="75">
        <v>0</v>
      </c>
      <c r="E31" s="75">
        <v>0</v>
      </c>
      <c r="F31" s="171">
        <f t="shared" si="0"/>
        <v>0</v>
      </c>
      <c r="G31" s="151"/>
      <c r="H31" s="151"/>
      <c r="I31" s="151"/>
      <c r="J31" s="151"/>
    </row>
    <row r="32" spans="1:10" s="78" customFormat="1" ht="15" customHeight="1" x14ac:dyDescent="0.25">
      <c r="A32" s="198" t="s">
        <v>516</v>
      </c>
      <c r="B32" s="8" t="s">
        <v>307</v>
      </c>
      <c r="C32" s="79">
        <f>SUM(C27:C31)</f>
        <v>4000000</v>
      </c>
      <c r="D32" s="79">
        <f t="shared" ref="D32:F32" si="1">SUM(D27:D31)</f>
        <v>0</v>
      </c>
      <c r="E32" s="79">
        <f t="shared" si="1"/>
        <v>0</v>
      </c>
      <c r="F32" s="165">
        <f t="shared" si="1"/>
        <v>4000000</v>
      </c>
      <c r="G32" s="145"/>
      <c r="H32" s="145"/>
      <c r="I32" s="145"/>
      <c r="J32" s="145"/>
    </row>
    <row r="33" spans="1:11" ht="15" customHeight="1" x14ac:dyDescent="0.25">
      <c r="A33" s="198" t="s">
        <v>489</v>
      </c>
      <c r="B33" s="8" t="s">
        <v>308</v>
      </c>
      <c r="C33" s="79">
        <v>250000</v>
      </c>
      <c r="D33" s="79">
        <v>0</v>
      </c>
      <c r="E33" s="79">
        <v>20000</v>
      </c>
      <c r="F33" s="165">
        <f t="shared" si="0"/>
        <v>270000</v>
      </c>
      <c r="G33" s="145"/>
      <c r="H33" s="145"/>
      <c r="I33" s="145"/>
      <c r="J33" s="145"/>
    </row>
    <row r="34" spans="1:11" s="78" customFormat="1" ht="15" customHeight="1" x14ac:dyDescent="0.25">
      <c r="A34" s="199" t="s">
        <v>517</v>
      </c>
      <c r="B34" s="36" t="s">
        <v>309</v>
      </c>
      <c r="C34" s="104">
        <f>SUM(C33+C32+C26+C25+C24+C23)</f>
        <v>5350000</v>
      </c>
      <c r="D34" s="104">
        <f t="shared" ref="D34:F34" si="2">SUM(D33+D32+D26+D25+D24+D23)</f>
        <v>0</v>
      </c>
      <c r="E34" s="104">
        <f t="shared" si="2"/>
        <v>20000</v>
      </c>
      <c r="F34" s="193">
        <f t="shared" si="2"/>
        <v>5370000</v>
      </c>
      <c r="G34" s="152"/>
      <c r="H34" s="152"/>
      <c r="I34" s="152"/>
      <c r="J34" s="152"/>
    </row>
    <row r="35" spans="1:11" ht="15" customHeight="1" x14ac:dyDescent="0.25">
      <c r="A35" s="212" t="s">
        <v>310</v>
      </c>
      <c r="B35" s="6" t="s">
        <v>311</v>
      </c>
      <c r="C35" s="75">
        <v>0</v>
      </c>
      <c r="D35" s="75">
        <v>0</v>
      </c>
      <c r="E35" s="75">
        <v>0</v>
      </c>
      <c r="F35" s="171">
        <f t="shared" si="0"/>
        <v>0</v>
      </c>
      <c r="G35" s="151"/>
      <c r="H35" s="151"/>
      <c r="I35" s="151"/>
      <c r="J35" s="151"/>
    </row>
    <row r="36" spans="1:11" ht="15" customHeight="1" x14ac:dyDescent="0.25">
      <c r="A36" s="212" t="s">
        <v>490</v>
      </c>
      <c r="B36" s="6" t="s">
        <v>312</v>
      </c>
      <c r="C36" s="75">
        <v>0</v>
      </c>
      <c r="D36" s="75">
        <v>0</v>
      </c>
      <c r="E36" s="75">
        <v>0</v>
      </c>
      <c r="F36" s="171">
        <f t="shared" si="0"/>
        <v>0</v>
      </c>
      <c r="G36" s="151"/>
      <c r="H36" s="151"/>
      <c r="I36" s="151"/>
      <c r="J36" s="151"/>
    </row>
    <row r="37" spans="1:11" ht="15" customHeight="1" x14ac:dyDescent="0.25">
      <c r="A37" s="212" t="s">
        <v>491</v>
      </c>
      <c r="B37" s="6" t="s">
        <v>313</v>
      </c>
      <c r="C37" s="75">
        <v>2390000</v>
      </c>
      <c r="D37" s="75">
        <v>0</v>
      </c>
      <c r="E37" s="75">
        <v>0</v>
      </c>
      <c r="F37" s="171">
        <f t="shared" si="0"/>
        <v>2390000</v>
      </c>
      <c r="G37" s="151"/>
      <c r="H37" s="151"/>
      <c r="I37" s="151"/>
      <c r="J37" s="151"/>
    </row>
    <row r="38" spans="1:11" ht="15" customHeight="1" x14ac:dyDescent="0.25">
      <c r="A38" s="212" t="s">
        <v>492</v>
      </c>
      <c r="B38" s="6" t="s">
        <v>314</v>
      </c>
      <c r="C38" s="75">
        <v>144000</v>
      </c>
      <c r="D38" s="75">
        <v>0</v>
      </c>
      <c r="E38" s="75">
        <v>0</v>
      </c>
      <c r="F38" s="171">
        <f t="shared" si="0"/>
        <v>144000</v>
      </c>
      <c r="G38" s="151"/>
      <c r="H38" s="151"/>
      <c r="I38" s="151"/>
      <c r="J38" s="151"/>
    </row>
    <row r="39" spans="1:11" ht="15" customHeight="1" x14ac:dyDescent="0.25">
      <c r="A39" s="212" t="s">
        <v>315</v>
      </c>
      <c r="B39" s="6" t="s">
        <v>316</v>
      </c>
      <c r="C39" s="75">
        <v>305000</v>
      </c>
      <c r="D39" s="75">
        <v>0</v>
      </c>
      <c r="E39" s="75">
        <v>0</v>
      </c>
      <c r="F39" s="171">
        <f t="shared" si="0"/>
        <v>305000</v>
      </c>
      <c r="G39" s="151"/>
      <c r="H39" s="151"/>
      <c r="I39" s="151"/>
      <c r="J39" s="151"/>
    </row>
    <row r="40" spans="1:11" ht="15" customHeight="1" x14ac:dyDescent="0.25">
      <c r="A40" s="212" t="s">
        <v>317</v>
      </c>
      <c r="B40" s="6" t="s">
        <v>318</v>
      </c>
      <c r="C40" s="75">
        <v>0</v>
      </c>
      <c r="D40" s="75">
        <v>0</v>
      </c>
      <c r="E40" s="75">
        <v>0</v>
      </c>
      <c r="F40" s="171">
        <f t="shared" si="0"/>
        <v>0</v>
      </c>
      <c r="G40" s="151"/>
      <c r="H40" s="151"/>
      <c r="I40" s="151"/>
      <c r="J40" s="151"/>
    </row>
    <row r="41" spans="1:11" ht="15" customHeight="1" x14ac:dyDescent="0.25">
      <c r="A41" s="212" t="s">
        <v>319</v>
      </c>
      <c r="B41" s="6" t="s">
        <v>320</v>
      </c>
      <c r="C41" s="75">
        <v>0</v>
      </c>
      <c r="D41" s="75">
        <v>0</v>
      </c>
      <c r="E41" s="75">
        <v>0</v>
      </c>
      <c r="F41" s="171">
        <f t="shared" si="0"/>
        <v>0</v>
      </c>
      <c r="G41" s="151"/>
      <c r="H41" s="151"/>
      <c r="I41" s="151"/>
      <c r="J41" s="151"/>
    </row>
    <row r="42" spans="1:11" ht="15" customHeight="1" x14ac:dyDescent="0.25">
      <c r="A42" s="212" t="s">
        <v>493</v>
      </c>
      <c r="B42" s="6" t="s">
        <v>321</v>
      </c>
      <c r="C42" s="75">
        <v>0</v>
      </c>
      <c r="D42" s="75">
        <v>0</v>
      </c>
      <c r="E42" s="75">
        <v>0</v>
      </c>
      <c r="F42" s="171">
        <f t="shared" si="0"/>
        <v>0</v>
      </c>
      <c r="G42" s="151"/>
      <c r="H42" s="151"/>
      <c r="I42" s="151"/>
      <c r="J42" s="151"/>
    </row>
    <row r="43" spans="1:11" ht="15" customHeight="1" x14ac:dyDescent="0.25">
      <c r="A43" s="212" t="s">
        <v>494</v>
      </c>
      <c r="B43" s="6" t="s">
        <v>322</v>
      </c>
      <c r="C43" s="75">
        <v>0</v>
      </c>
      <c r="D43" s="75">
        <v>0</v>
      </c>
      <c r="E43" s="75">
        <v>0</v>
      </c>
      <c r="F43" s="171">
        <f t="shared" si="0"/>
        <v>0</v>
      </c>
      <c r="G43" s="151"/>
      <c r="H43" s="151"/>
      <c r="I43" s="151"/>
      <c r="J43" s="151"/>
    </row>
    <row r="44" spans="1:11" ht="15" customHeight="1" x14ac:dyDescent="0.25">
      <c r="A44" s="212" t="s">
        <v>495</v>
      </c>
      <c r="B44" s="6" t="s">
        <v>684</v>
      </c>
      <c r="C44" s="75">
        <v>0</v>
      </c>
      <c r="D44" s="75">
        <v>0</v>
      </c>
      <c r="E44" s="75">
        <v>0</v>
      </c>
      <c r="F44" s="171">
        <f t="shared" si="0"/>
        <v>0</v>
      </c>
      <c r="G44" s="151"/>
      <c r="H44" s="151"/>
      <c r="I44" s="151"/>
      <c r="J44" s="151"/>
    </row>
    <row r="45" spans="1:11" s="78" customFormat="1" ht="15" customHeight="1" x14ac:dyDescent="0.25">
      <c r="A45" s="214" t="s">
        <v>518</v>
      </c>
      <c r="B45" s="36" t="s">
        <v>323</v>
      </c>
      <c r="C45" s="104">
        <f>SUM(C35:C44)</f>
        <v>2839000</v>
      </c>
      <c r="D45" s="104">
        <f>SUM(D35:D44)</f>
        <v>0</v>
      </c>
      <c r="E45" s="104">
        <f>SUM(E35:E44)</f>
        <v>0</v>
      </c>
      <c r="F45" s="193">
        <f t="shared" si="0"/>
        <v>2839000</v>
      </c>
      <c r="G45" s="146"/>
      <c r="H45" s="146"/>
      <c r="I45" s="146"/>
      <c r="J45" s="146"/>
    </row>
    <row r="46" spans="1:11" ht="15" customHeight="1" x14ac:dyDescent="0.25">
      <c r="A46" s="212" t="s">
        <v>332</v>
      </c>
      <c r="B46" s="6" t="s">
        <v>333</v>
      </c>
      <c r="C46" s="75">
        <v>0</v>
      </c>
      <c r="D46" s="75">
        <v>0</v>
      </c>
      <c r="E46" s="75">
        <v>0</v>
      </c>
      <c r="F46" s="171">
        <f t="shared" si="0"/>
        <v>0</v>
      </c>
      <c r="G46" s="184"/>
      <c r="H46" s="184"/>
      <c r="I46" s="184"/>
      <c r="J46" s="184"/>
      <c r="K46" s="66"/>
    </row>
    <row r="47" spans="1:11" ht="15" customHeight="1" x14ac:dyDescent="0.25">
      <c r="A47" s="197" t="s">
        <v>499</v>
      </c>
      <c r="B47" s="6" t="s">
        <v>334</v>
      </c>
      <c r="C47" s="75">
        <v>0</v>
      </c>
      <c r="D47" s="75">
        <v>0</v>
      </c>
      <c r="E47" s="75">
        <v>0</v>
      </c>
      <c r="F47" s="171">
        <f t="shared" si="0"/>
        <v>0</v>
      </c>
      <c r="G47" s="184"/>
      <c r="H47" s="184"/>
      <c r="I47" s="184"/>
      <c r="J47" s="184"/>
      <c r="K47" s="66"/>
    </row>
    <row r="48" spans="1:11" ht="15" customHeight="1" x14ac:dyDescent="0.25">
      <c r="A48" s="212" t="s">
        <v>500</v>
      </c>
      <c r="B48" s="6" t="s">
        <v>694</v>
      </c>
      <c r="C48" s="75">
        <v>0</v>
      </c>
      <c r="D48" s="75">
        <v>0</v>
      </c>
      <c r="E48" s="75">
        <v>0</v>
      </c>
      <c r="F48" s="171">
        <f t="shared" si="0"/>
        <v>0</v>
      </c>
      <c r="G48" s="184"/>
      <c r="H48" s="184"/>
      <c r="I48" s="184"/>
      <c r="J48" s="184"/>
      <c r="K48" s="66"/>
    </row>
    <row r="49" spans="1:11" s="78" customFormat="1" ht="15" customHeight="1" x14ac:dyDescent="0.25">
      <c r="A49" s="199" t="s">
        <v>520</v>
      </c>
      <c r="B49" s="36" t="s">
        <v>336</v>
      </c>
      <c r="C49" s="104">
        <f>SUM(C46:C48)</f>
        <v>0</v>
      </c>
      <c r="D49" s="104">
        <f>SUM(D46:D48)</f>
        <v>0</v>
      </c>
      <c r="E49" s="104">
        <f>SUM(E46:E48)</f>
        <v>0</v>
      </c>
      <c r="F49" s="193">
        <f t="shared" si="0"/>
        <v>0</v>
      </c>
      <c r="G49" s="148"/>
      <c r="H49" s="148"/>
      <c r="I49" s="148"/>
      <c r="J49" s="148"/>
      <c r="K49" s="185"/>
    </row>
    <row r="50" spans="1:11" s="78" customFormat="1" ht="15" customHeight="1" x14ac:dyDescent="0.25">
      <c r="A50" s="217" t="s">
        <v>39</v>
      </c>
      <c r="B50" s="129"/>
      <c r="C50" s="130">
        <f>SUM(C49+C45+C34+C20)</f>
        <v>58279677</v>
      </c>
      <c r="D50" s="130">
        <f t="shared" ref="D50:F50" si="3">D20+D34+D45+D49</f>
        <v>0</v>
      </c>
      <c r="E50" s="130">
        <f t="shared" si="3"/>
        <v>20000</v>
      </c>
      <c r="F50" s="246">
        <f t="shared" si="3"/>
        <v>58299677</v>
      </c>
      <c r="G50" s="180"/>
      <c r="H50" s="180"/>
      <c r="I50" s="180"/>
      <c r="J50" s="180"/>
      <c r="K50" s="185"/>
    </row>
    <row r="51" spans="1:11" ht="15" customHeight="1" x14ac:dyDescent="0.25">
      <c r="A51" s="197" t="s">
        <v>279</v>
      </c>
      <c r="B51" s="6" t="s">
        <v>280</v>
      </c>
      <c r="C51" s="75">
        <v>0</v>
      </c>
      <c r="D51" s="75">
        <v>0</v>
      </c>
      <c r="E51" s="75">
        <v>0</v>
      </c>
      <c r="F51" s="171">
        <f t="shared" si="0"/>
        <v>0</v>
      </c>
      <c r="G51" s="186"/>
      <c r="H51" s="184"/>
      <c r="I51" s="184"/>
      <c r="J51" s="184"/>
      <c r="K51" s="66"/>
    </row>
    <row r="52" spans="1:11" ht="15" customHeight="1" x14ac:dyDescent="0.25">
      <c r="A52" s="197" t="s">
        <v>281</v>
      </c>
      <c r="B52" s="6" t="s">
        <v>282</v>
      </c>
      <c r="C52" s="75">
        <v>0</v>
      </c>
      <c r="D52" s="75">
        <v>0</v>
      </c>
      <c r="E52" s="75">
        <v>0</v>
      </c>
      <c r="F52" s="171">
        <f t="shared" si="0"/>
        <v>0</v>
      </c>
      <c r="G52" s="184"/>
      <c r="H52" s="184"/>
      <c r="I52" s="184"/>
      <c r="J52" s="184"/>
      <c r="K52" s="66"/>
    </row>
    <row r="53" spans="1:11" ht="15" customHeight="1" x14ac:dyDescent="0.25">
      <c r="A53" s="197" t="s">
        <v>477</v>
      </c>
      <c r="B53" s="6" t="s">
        <v>283</v>
      </c>
      <c r="C53" s="75">
        <v>0</v>
      </c>
      <c r="D53" s="75">
        <v>0</v>
      </c>
      <c r="E53" s="75">
        <v>0</v>
      </c>
      <c r="F53" s="171">
        <f t="shared" si="0"/>
        <v>0</v>
      </c>
      <c r="G53" s="184"/>
      <c r="H53" s="184"/>
      <c r="I53" s="184"/>
      <c r="J53" s="184"/>
      <c r="K53" s="66"/>
    </row>
    <row r="54" spans="1:11" ht="15" customHeight="1" x14ac:dyDescent="0.25">
      <c r="A54" s="197" t="s">
        <v>478</v>
      </c>
      <c r="B54" s="6" t="s">
        <v>284</v>
      </c>
      <c r="C54" s="75">
        <v>0</v>
      </c>
      <c r="D54" s="75">
        <v>0</v>
      </c>
      <c r="E54" s="75">
        <v>0</v>
      </c>
      <c r="F54" s="171">
        <f t="shared" si="0"/>
        <v>0</v>
      </c>
      <c r="G54" s="184"/>
      <c r="H54" s="184"/>
      <c r="I54" s="184"/>
      <c r="J54" s="184"/>
      <c r="K54" s="66"/>
    </row>
    <row r="55" spans="1:11" ht="15" customHeight="1" x14ac:dyDescent="0.25">
      <c r="A55" s="197" t="s">
        <v>479</v>
      </c>
      <c r="B55" s="6" t="s">
        <v>285</v>
      </c>
      <c r="C55" s="75"/>
      <c r="D55" s="75">
        <v>0</v>
      </c>
      <c r="E55" s="75">
        <v>0</v>
      </c>
      <c r="F55" s="171">
        <f t="shared" si="0"/>
        <v>0</v>
      </c>
      <c r="G55" s="184"/>
      <c r="H55" s="184"/>
      <c r="I55" s="184"/>
      <c r="J55" s="184"/>
      <c r="K55" s="66"/>
    </row>
    <row r="56" spans="1:11" s="78" customFormat="1" ht="15" customHeight="1" x14ac:dyDescent="0.25">
      <c r="A56" s="199" t="s">
        <v>514</v>
      </c>
      <c r="B56" s="36" t="s">
        <v>286</v>
      </c>
      <c r="C56" s="79">
        <f>SUM(C51:C55)</f>
        <v>0</v>
      </c>
      <c r="D56" s="79">
        <f>SUM(D51:D55)</f>
        <v>0</v>
      </c>
      <c r="E56" s="79">
        <f>SUM(E51:E55)</f>
        <v>0</v>
      </c>
      <c r="F56" s="165">
        <f t="shared" si="0"/>
        <v>0</v>
      </c>
      <c r="G56" s="180"/>
      <c r="H56" s="180"/>
      <c r="I56" s="180"/>
      <c r="J56" s="180"/>
      <c r="K56" s="185"/>
    </row>
    <row r="57" spans="1:11" ht="15" customHeight="1" x14ac:dyDescent="0.25">
      <c r="A57" s="212" t="s">
        <v>496</v>
      </c>
      <c r="B57" s="6" t="s">
        <v>324</v>
      </c>
      <c r="C57" s="75">
        <v>0</v>
      </c>
      <c r="D57" s="75">
        <v>0</v>
      </c>
      <c r="E57" s="75">
        <v>0</v>
      </c>
      <c r="F57" s="171">
        <f t="shared" si="0"/>
        <v>0</v>
      </c>
      <c r="G57" s="184"/>
      <c r="H57" s="184"/>
      <c r="I57" s="184"/>
      <c r="J57" s="184"/>
      <c r="K57" s="66"/>
    </row>
    <row r="58" spans="1:11" ht="15" customHeight="1" x14ac:dyDescent="0.25">
      <c r="A58" s="212" t="s">
        <v>497</v>
      </c>
      <c r="B58" s="6" t="s">
        <v>325</v>
      </c>
      <c r="C58" s="75">
        <v>0</v>
      </c>
      <c r="D58" s="75">
        <v>0</v>
      </c>
      <c r="E58" s="75">
        <v>0</v>
      </c>
      <c r="F58" s="171">
        <f t="shared" si="0"/>
        <v>0</v>
      </c>
      <c r="G58" s="184"/>
      <c r="H58" s="184"/>
      <c r="I58" s="184"/>
      <c r="J58" s="184"/>
      <c r="K58" s="66"/>
    </row>
    <row r="59" spans="1:11" ht="15" customHeight="1" x14ac:dyDescent="0.25">
      <c r="A59" s="212" t="s">
        <v>326</v>
      </c>
      <c r="B59" s="6" t="s">
        <v>327</v>
      </c>
      <c r="C59" s="75">
        <v>0</v>
      </c>
      <c r="D59" s="75">
        <v>0</v>
      </c>
      <c r="E59" s="75">
        <v>0</v>
      </c>
      <c r="F59" s="171">
        <f t="shared" si="0"/>
        <v>0</v>
      </c>
      <c r="G59" s="184"/>
      <c r="H59" s="184"/>
      <c r="I59" s="184"/>
      <c r="J59" s="184"/>
      <c r="K59" s="66"/>
    </row>
    <row r="60" spans="1:11" ht="15" customHeight="1" x14ac:dyDescent="0.25">
      <c r="A60" s="212" t="s">
        <v>498</v>
      </c>
      <c r="B60" s="6" t="s">
        <v>328</v>
      </c>
      <c r="C60" s="75">
        <v>0</v>
      </c>
      <c r="D60" s="75">
        <v>0</v>
      </c>
      <c r="E60" s="75">
        <v>0</v>
      </c>
      <c r="F60" s="171">
        <f t="shared" si="0"/>
        <v>0</v>
      </c>
      <c r="G60" s="184"/>
      <c r="H60" s="184"/>
      <c r="I60" s="184"/>
      <c r="J60" s="184"/>
      <c r="K60" s="66"/>
    </row>
    <row r="61" spans="1:11" ht="15" customHeight="1" x14ac:dyDescent="0.25">
      <c r="A61" s="212" t="s">
        <v>329</v>
      </c>
      <c r="B61" s="6" t="s">
        <v>330</v>
      </c>
      <c r="C61" s="75">
        <v>0</v>
      </c>
      <c r="D61" s="75">
        <v>0</v>
      </c>
      <c r="E61" s="75">
        <v>0</v>
      </c>
      <c r="F61" s="171">
        <f t="shared" si="0"/>
        <v>0</v>
      </c>
      <c r="G61" s="184"/>
      <c r="H61" s="184"/>
      <c r="I61" s="184"/>
      <c r="J61" s="184"/>
      <c r="K61" s="66"/>
    </row>
    <row r="62" spans="1:11" s="78" customFormat="1" ht="15" customHeight="1" x14ac:dyDescent="0.25">
      <c r="A62" s="199" t="s">
        <v>519</v>
      </c>
      <c r="B62" s="36" t="s">
        <v>331</v>
      </c>
      <c r="C62" s="79">
        <f>SUM(C57:C61)</f>
        <v>0</v>
      </c>
      <c r="D62" s="79">
        <f>SUM(D57:D61)</f>
        <v>0</v>
      </c>
      <c r="E62" s="79">
        <f>SUM(E57:E61)</f>
        <v>0</v>
      </c>
      <c r="F62" s="165">
        <f t="shared" si="0"/>
        <v>0</v>
      </c>
      <c r="G62" s="180"/>
      <c r="H62" s="180"/>
      <c r="I62" s="180"/>
      <c r="J62" s="180"/>
      <c r="K62" s="185"/>
    </row>
    <row r="63" spans="1:11" ht="15" customHeight="1" x14ac:dyDescent="0.25">
      <c r="A63" s="212" t="s">
        <v>337</v>
      </c>
      <c r="B63" s="6" t="s">
        <v>338</v>
      </c>
      <c r="C63" s="75">
        <v>0</v>
      </c>
      <c r="D63" s="75">
        <v>0</v>
      </c>
      <c r="E63" s="75">
        <v>0</v>
      </c>
      <c r="F63" s="171">
        <f t="shared" si="0"/>
        <v>0</v>
      </c>
      <c r="G63" s="184"/>
      <c r="H63" s="184"/>
      <c r="I63" s="184"/>
      <c r="J63" s="184"/>
      <c r="K63" s="66"/>
    </row>
    <row r="64" spans="1:11" ht="15" customHeight="1" x14ac:dyDescent="0.25">
      <c r="A64" s="197" t="s">
        <v>501</v>
      </c>
      <c r="B64" s="6" t="s">
        <v>339</v>
      </c>
      <c r="C64" s="75">
        <v>0</v>
      </c>
      <c r="D64" s="75">
        <v>0</v>
      </c>
      <c r="E64" s="75">
        <v>0</v>
      </c>
      <c r="F64" s="171">
        <f t="shared" si="0"/>
        <v>0</v>
      </c>
      <c r="G64" s="184"/>
      <c r="H64" s="184"/>
      <c r="I64" s="184"/>
      <c r="J64" s="184"/>
      <c r="K64" s="66"/>
    </row>
    <row r="65" spans="1:45" ht="15" customHeight="1" x14ac:dyDescent="0.25">
      <c r="A65" s="212" t="s">
        <v>502</v>
      </c>
      <c r="B65" s="6" t="s">
        <v>340</v>
      </c>
      <c r="C65" s="75">
        <v>0</v>
      </c>
      <c r="D65" s="75">
        <v>0</v>
      </c>
      <c r="E65" s="75">
        <v>0</v>
      </c>
      <c r="F65" s="171">
        <f t="shared" si="0"/>
        <v>0</v>
      </c>
      <c r="G65" s="184"/>
      <c r="H65" s="184"/>
      <c r="I65" s="184"/>
      <c r="J65" s="184"/>
      <c r="K65" s="66"/>
    </row>
    <row r="66" spans="1:45" s="78" customFormat="1" ht="15" customHeight="1" x14ac:dyDescent="0.25">
      <c r="A66" s="199" t="s">
        <v>522</v>
      </c>
      <c r="B66" s="36" t="s">
        <v>341</v>
      </c>
      <c r="C66" s="79">
        <f>SUM(C63:C65)</f>
        <v>0</v>
      </c>
      <c r="D66" s="79">
        <f>SUM(D63:D65)</f>
        <v>0</v>
      </c>
      <c r="E66" s="79">
        <f>SUM(E63:E65)</f>
        <v>0</v>
      </c>
      <c r="F66" s="165">
        <f t="shared" si="0"/>
        <v>0</v>
      </c>
      <c r="G66" s="180"/>
      <c r="H66" s="180"/>
      <c r="I66" s="180"/>
      <c r="J66" s="180"/>
      <c r="K66" s="185"/>
    </row>
    <row r="67" spans="1:45" s="119" customFormat="1" ht="15" customHeight="1" x14ac:dyDescent="0.25">
      <c r="A67" s="217" t="s">
        <v>40</v>
      </c>
      <c r="B67" s="129"/>
      <c r="C67" s="130">
        <f>C56+C62+C66</f>
        <v>0</v>
      </c>
      <c r="D67" s="130">
        <f t="shared" ref="D67:F67" si="4">D56+D62+D66</f>
        <v>0</v>
      </c>
      <c r="E67" s="130">
        <f t="shared" si="4"/>
        <v>0</v>
      </c>
      <c r="F67" s="246">
        <f t="shared" si="4"/>
        <v>0</v>
      </c>
      <c r="G67" s="180"/>
      <c r="H67" s="180"/>
      <c r="I67" s="180"/>
      <c r="J67" s="180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</row>
    <row r="68" spans="1:45" s="78" customFormat="1" ht="15.75" x14ac:dyDescent="0.25">
      <c r="A68" s="247" t="s">
        <v>521</v>
      </c>
      <c r="B68" s="120" t="s">
        <v>342</v>
      </c>
      <c r="C68" s="123">
        <f>C20+C34+C45+C49+C56+C62+C66</f>
        <v>58279677</v>
      </c>
      <c r="D68" s="123">
        <f>D20+D34+D45+D49+D56+D62+D66</f>
        <v>0</v>
      </c>
      <c r="E68" s="123">
        <f>E20+E34+E45+E49+E56+E62+E66</f>
        <v>20000</v>
      </c>
      <c r="F68" s="196">
        <f t="shared" si="0"/>
        <v>58299677</v>
      </c>
      <c r="G68" s="148"/>
      <c r="H68" s="148"/>
      <c r="I68" s="148"/>
      <c r="J68" s="148"/>
      <c r="K68" s="185"/>
    </row>
    <row r="69" spans="1:45" s="78" customFormat="1" ht="15.75" x14ac:dyDescent="0.25">
      <c r="A69" s="248" t="s">
        <v>41</v>
      </c>
      <c r="B69" s="131"/>
      <c r="C69" s="132">
        <f>C50-'2. melléklet'!C76</f>
        <v>15679840</v>
      </c>
      <c r="D69" s="132">
        <f>D50-'2. melléklet'!D76</f>
        <v>0</v>
      </c>
      <c r="E69" s="132">
        <f>E50-'2. melléklet'!E76</f>
        <v>7000</v>
      </c>
      <c r="F69" s="249">
        <f>F50-'2. melléklet'!F76</f>
        <v>15686840</v>
      </c>
      <c r="G69" s="180"/>
      <c r="H69" s="180"/>
      <c r="I69" s="180"/>
      <c r="J69" s="180"/>
      <c r="K69" s="185"/>
    </row>
    <row r="70" spans="1:45" s="78" customFormat="1" ht="15.75" x14ac:dyDescent="0.25">
      <c r="A70" s="248" t="s">
        <v>42</v>
      </c>
      <c r="B70" s="131"/>
      <c r="C70" s="132">
        <f>C67-'2. melléklet'!C100</f>
        <v>-78161893</v>
      </c>
      <c r="D70" s="132">
        <f>D67-'2. melléklet'!D100</f>
        <v>0</v>
      </c>
      <c r="E70" s="132">
        <f>E67-'2. melléklet'!E100</f>
        <v>0</v>
      </c>
      <c r="F70" s="249">
        <f>F67-'2. melléklet'!F100</f>
        <v>-78161893</v>
      </c>
      <c r="G70" s="180"/>
      <c r="H70" s="180"/>
      <c r="I70" s="180"/>
      <c r="J70" s="180"/>
      <c r="K70" s="185"/>
    </row>
    <row r="71" spans="1:45" x14ac:dyDescent="0.25">
      <c r="A71" s="222" t="s">
        <v>503</v>
      </c>
      <c r="B71" s="5" t="s">
        <v>343</v>
      </c>
      <c r="C71" s="75">
        <v>0</v>
      </c>
      <c r="D71" s="75">
        <v>0</v>
      </c>
      <c r="E71" s="75">
        <v>0</v>
      </c>
      <c r="F71" s="171">
        <f t="shared" si="0"/>
        <v>0</v>
      </c>
      <c r="G71" s="184"/>
      <c r="H71" s="184"/>
      <c r="I71" s="184"/>
      <c r="J71" s="184"/>
      <c r="K71" s="66"/>
    </row>
    <row r="72" spans="1:45" x14ac:dyDescent="0.25">
      <c r="A72" s="212" t="s">
        <v>344</v>
      </c>
      <c r="B72" s="5" t="s">
        <v>345</v>
      </c>
      <c r="C72" s="75">
        <v>0</v>
      </c>
      <c r="D72" s="75">
        <v>0</v>
      </c>
      <c r="E72" s="75">
        <v>0</v>
      </c>
      <c r="F72" s="171">
        <f t="shared" si="0"/>
        <v>0</v>
      </c>
      <c r="G72" s="184"/>
      <c r="H72" s="184"/>
      <c r="I72" s="184"/>
      <c r="J72" s="184"/>
      <c r="K72" s="66"/>
    </row>
    <row r="73" spans="1:45" x14ac:dyDescent="0.25">
      <c r="A73" s="222" t="s">
        <v>504</v>
      </c>
      <c r="B73" s="5" t="s">
        <v>346</v>
      </c>
      <c r="C73" s="75">
        <v>0</v>
      </c>
      <c r="D73" s="75">
        <v>0</v>
      </c>
      <c r="E73" s="75">
        <v>0</v>
      </c>
      <c r="F73" s="171">
        <f t="shared" ref="F73:F98" si="5">SUM(C73:E73)</f>
        <v>0</v>
      </c>
      <c r="G73" s="184"/>
      <c r="H73" s="184"/>
      <c r="I73" s="184"/>
      <c r="J73" s="184"/>
      <c r="K73" s="66"/>
    </row>
    <row r="74" spans="1:45" s="78" customFormat="1" x14ac:dyDescent="0.25">
      <c r="A74" s="221" t="s">
        <v>523</v>
      </c>
      <c r="B74" s="7" t="s">
        <v>347</v>
      </c>
      <c r="C74" s="79">
        <f>SUM(C71:C73)</f>
        <v>0</v>
      </c>
      <c r="D74" s="79">
        <f>SUM(D71:D73)</f>
        <v>0</v>
      </c>
      <c r="E74" s="79">
        <f>SUM(E71:E73)</f>
        <v>0</v>
      </c>
      <c r="F74" s="165">
        <f t="shared" si="5"/>
        <v>0</v>
      </c>
      <c r="G74" s="180"/>
      <c r="H74" s="180"/>
      <c r="I74" s="180"/>
      <c r="J74" s="180"/>
      <c r="K74" s="185"/>
    </row>
    <row r="75" spans="1:45" x14ac:dyDescent="0.25">
      <c r="A75" s="212" t="s">
        <v>505</v>
      </c>
      <c r="B75" s="5" t="s">
        <v>348</v>
      </c>
      <c r="C75" s="75">
        <v>0</v>
      </c>
      <c r="D75" s="75">
        <v>0</v>
      </c>
      <c r="E75" s="75">
        <v>0</v>
      </c>
      <c r="F75" s="171">
        <f t="shared" si="5"/>
        <v>0</v>
      </c>
      <c r="G75" s="184"/>
      <c r="H75" s="184"/>
      <c r="I75" s="184"/>
      <c r="J75" s="184"/>
      <c r="K75" s="66"/>
    </row>
    <row r="76" spans="1:45" x14ac:dyDescent="0.25">
      <c r="A76" s="222" t="s">
        <v>349</v>
      </c>
      <c r="B76" s="5" t="s">
        <v>350</v>
      </c>
      <c r="C76" s="75">
        <v>0</v>
      </c>
      <c r="D76" s="75">
        <v>0</v>
      </c>
      <c r="E76" s="75">
        <v>0</v>
      </c>
      <c r="F76" s="171">
        <f t="shared" si="5"/>
        <v>0</v>
      </c>
      <c r="G76" s="184"/>
      <c r="H76" s="184"/>
      <c r="I76" s="184"/>
      <c r="J76" s="184"/>
      <c r="K76" s="66"/>
    </row>
    <row r="77" spans="1:45" x14ac:dyDescent="0.25">
      <c r="A77" s="212" t="s">
        <v>506</v>
      </c>
      <c r="B77" s="5" t="s">
        <v>351</v>
      </c>
      <c r="C77" s="75">
        <v>0</v>
      </c>
      <c r="D77" s="75">
        <v>0</v>
      </c>
      <c r="E77" s="75">
        <v>0</v>
      </c>
      <c r="F77" s="171">
        <f t="shared" si="5"/>
        <v>0</v>
      </c>
      <c r="G77" s="184"/>
      <c r="H77" s="184"/>
      <c r="I77" s="184"/>
      <c r="J77" s="184"/>
      <c r="K77" s="66"/>
    </row>
    <row r="78" spans="1:45" x14ac:dyDescent="0.25">
      <c r="A78" s="222" t="s">
        <v>352</v>
      </c>
      <c r="B78" s="5" t="s">
        <v>353</v>
      </c>
      <c r="C78" s="75">
        <v>0</v>
      </c>
      <c r="D78" s="75">
        <v>0</v>
      </c>
      <c r="E78" s="75">
        <v>0</v>
      </c>
      <c r="F78" s="171">
        <f t="shared" si="5"/>
        <v>0</v>
      </c>
      <c r="G78" s="184"/>
      <c r="H78" s="184"/>
      <c r="I78" s="184"/>
      <c r="J78" s="184"/>
      <c r="K78" s="66"/>
    </row>
    <row r="79" spans="1:45" s="78" customFormat="1" x14ac:dyDescent="0.25">
      <c r="A79" s="223" t="s">
        <v>524</v>
      </c>
      <c r="B79" s="7" t="s">
        <v>354</v>
      </c>
      <c r="C79" s="79">
        <f>SUM(C75:C78)</f>
        <v>0</v>
      </c>
      <c r="D79" s="79">
        <f>SUM(D75:D78)</f>
        <v>0</v>
      </c>
      <c r="E79" s="79">
        <f>SUM(E75:E78)</f>
        <v>0</v>
      </c>
      <c r="F79" s="165">
        <f t="shared" si="5"/>
        <v>0</v>
      </c>
      <c r="G79" s="180"/>
      <c r="H79" s="180"/>
      <c r="I79" s="180"/>
      <c r="J79" s="180"/>
      <c r="K79" s="185"/>
    </row>
    <row r="80" spans="1:45" x14ac:dyDescent="0.25">
      <c r="A80" s="197" t="s">
        <v>631</v>
      </c>
      <c r="B80" s="5" t="s">
        <v>355</v>
      </c>
      <c r="C80" s="75">
        <v>86900000</v>
      </c>
      <c r="D80" s="75">
        <v>0</v>
      </c>
      <c r="E80" s="75">
        <v>0</v>
      </c>
      <c r="F80" s="171">
        <f t="shared" si="5"/>
        <v>86900000</v>
      </c>
      <c r="G80" s="187"/>
      <c r="H80" s="184"/>
      <c r="I80" s="184"/>
      <c r="J80" s="184"/>
      <c r="K80" s="66"/>
    </row>
    <row r="81" spans="1:11" x14ac:dyDescent="0.25">
      <c r="A81" s="197" t="s">
        <v>632</v>
      </c>
      <c r="B81" s="5" t="s">
        <v>355</v>
      </c>
      <c r="C81" s="75">
        <v>0</v>
      </c>
      <c r="D81" s="75">
        <v>0</v>
      </c>
      <c r="E81" s="75">
        <v>0</v>
      </c>
      <c r="F81" s="171">
        <f t="shared" si="5"/>
        <v>0</v>
      </c>
      <c r="G81" s="184"/>
      <c r="H81" s="184"/>
      <c r="I81" s="184"/>
      <c r="J81" s="184"/>
      <c r="K81" s="66"/>
    </row>
    <row r="82" spans="1:11" x14ac:dyDescent="0.25">
      <c r="A82" s="197" t="s">
        <v>629</v>
      </c>
      <c r="B82" s="5" t="s">
        <v>356</v>
      </c>
      <c r="C82" s="75">
        <v>0</v>
      </c>
      <c r="D82" s="75">
        <v>0</v>
      </c>
      <c r="E82" s="75">
        <v>0</v>
      </c>
      <c r="F82" s="171">
        <f t="shared" si="5"/>
        <v>0</v>
      </c>
      <c r="G82" s="184"/>
      <c r="H82" s="184"/>
      <c r="I82" s="184"/>
      <c r="J82" s="184"/>
      <c r="K82" s="66"/>
    </row>
    <row r="83" spans="1:11" x14ac:dyDescent="0.25">
      <c r="A83" s="197" t="s">
        <v>630</v>
      </c>
      <c r="B83" s="5" t="s">
        <v>356</v>
      </c>
      <c r="C83" s="75">
        <v>0</v>
      </c>
      <c r="D83" s="75">
        <v>0</v>
      </c>
      <c r="E83" s="75">
        <v>0</v>
      </c>
      <c r="F83" s="171">
        <f t="shared" si="5"/>
        <v>0</v>
      </c>
      <c r="G83" s="184"/>
      <c r="H83" s="184"/>
      <c r="I83" s="184"/>
      <c r="J83" s="184"/>
      <c r="K83" s="66"/>
    </row>
    <row r="84" spans="1:11" s="78" customFormat="1" x14ac:dyDescent="0.25">
      <c r="A84" s="198" t="s">
        <v>525</v>
      </c>
      <c r="B84" s="7" t="s">
        <v>357</v>
      </c>
      <c r="C84" s="79">
        <f>SUM(C80:C83)</f>
        <v>86900000</v>
      </c>
      <c r="D84" s="79">
        <f>SUM(D80:D83)</f>
        <v>0</v>
      </c>
      <c r="E84" s="79">
        <f>SUM(E80:E83)</f>
        <v>0</v>
      </c>
      <c r="F84" s="165">
        <f t="shared" si="5"/>
        <v>86900000</v>
      </c>
      <c r="G84" s="181"/>
      <c r="H84" s="180"/>
      <c r="I84" s="180"/>
      <c r="J84" s="180"/>
      <c r="K84" s="185"/>
    </row>
    <row r="85" spans="1:11" s="78" customFormat="1" x14ac:dyDescent="0.25">
      <c r="A85" s="223" t="s">
        <v>358</v>
      </c>
      <c r="B85" s="7" t="s">
        <v>359</v>
      </c>
      <c r="C85" s="79">
        <v>0</v>
      </c>
      <c r="D85" s="79">
        <v>0</v>
      </c>
      <c r="E85" s="79">
        <v>0</v>
      </c>
      <c r="F85" s="165">
        <f t="shared" si="5"/>
        <v>0</v>
      </c>
      <c r="G85" s="180"/>
      <c r="H85" s="180"/>
      <c r="I85" s="180"/>
      <c r="J85" s="180"/>
      <c r="K85" s="185"/>
    </row>
    <row r="86" spans="1:11" s="78" customFormat="1" x14ac:dyDescent="0.25">
      <c r="A86" s="223" t="s">
        <v>360</v>
      </c>
      <c r="B86" s="7" t="s">
        <v>361</v>
      </c>
      <c r="C86" s="79">
        <v>0</v>
      </c>
      <c r="D86" s="79">
        <v>0</v>
      </c>
      <c r="E86" s="79">
        <v>0</v>
      </c>
      <c r="F86" s="165">
        <f t="shared" si="5"/>
        <v>0</v>
      </c>
      <c r="G86" s="180"/>
      <c r="H86" s="180"/>
      <c r="I86" s="180"/>
      <c r="J86" s="180"/>
      <c r="K86" s="185"/>
    </row>
    <row r="87" spans="1:11" s="78" customFormat="1" x14ac:dyDescent="0.25">
      <c r="A87" s="223" t="s">
        <v>362</v>
      </c>
      <c r="B87" s="7" t="s">
        <v>363</v>
      </c>
      <c r="C87" s="79">
        <v>0</v>
      </c>
      <c r="D87" s="79">
        <v>0</v>
      </c>
      <c r="E87" s="79">
        <v>0</v>
      </c>
      <c r="F87" s="165">
        <f t="shared" si="5"/>
        <v>0</v>
      </c>
      <c r="G87" s="180"/>
      <c r="H87" s="180"/>
      <c r="I87" s="180"/>
      <c r="J87" s="180"/>
      <c r="K87" s="185"/>
    </row>
    <row r="88" spans="1:11" s="78" customFormat="1" x14ac:dyDescent="0.25">
      <c r="A88" s="223" t="s">
        <v>364</v>
      </c>
      <c r="B88" s="7" t="s">
        <v>365</v>
      </c>
      <c r="C88" s="79">
        <v>0</v>
      </c>
      <c r="D88" s="79">
        <v>0</v>
      </c>
      <c r="E88" s="79">
        <v>0</v>
      </c>
      <c r="F88" s="165">
        <f t="shared" si="5"/>
        <v>0</v>
      </c>
      <c r="G88" s="180"/>
      <c r="H88" s="180"/>
      <c r="I88" s="180"/>
      <c r="J88" s="180"/>
      <c r="K88" s="185"/>
    </row>
    <row r="89" spans="1:11" s="78" customFormat="1" x14ac:dyDescent="0.25">
      <c r="A89" s="221" t="s">
        <v>507</v>
      </c>
      <c r="B89" s="7" t="s">
        <v>366</v>
      </c>
      <c r="C89" s="79">
        <v>0</v>
      </c>
      <c r="D89" s="79">
        <v>0</v>
      </c>
      <c r="E89" s="79">
        <v>0</v>
      </c>
      <c r="F89" s="165">
        <f t="shared" si="5"/>
        <v>0</v>
      </c>
      <c r="G89" s="180"/>
      <c r="H89" s="180"/>
      <c r="I89" s="180"/>
      <c r="J89" s="180"/>
      <c r="K89" s="185"/>
    </row>
    <row r="90" spans="1:11" s="78" customFormat="1" ht="15.75" x14ac:dyDescent="0.25">
      <c r="A90" s="214" t="s">
        <v>526</v>
      </c>
      <c r="B90" s="27" t="s">
        <v>368</v>
      </c>
      <c r="C90" s="104">
        <f>C74+C79+C84+C85+C87+C86+C88+C89</f>
        <v>86900000</v>
      </c>
      <c r="D90" s="104">
        <f>D74+D79+D84+D85+D87+D86+D88+D89</f>
        <v>0</v>
      </c>
      <c r="E90" s="104">
        <f>E74+E79+E84+E85+E87+E86+E88+E89</f>
        <v>0</v>
      </c>
      <c r="F90" s="193">
        <f t="shared" si="5"/>
        <v>86900000</v>
      </c>
      <c r="G90" s="148"/>
      <c r="H90" s="148"/>
      <c r="I90" s="148"/>
      <c r="J90" s="148"/>
      <c r="K90" s="185"/>
    </row>
    <row r="91" spans="1:11" x14ac:dyDescent="0.25">
      <c r="A91" s="212" t="s">
        <v>369</v>
      </c>
      <c r="B91" s="5" t="s">
        <v>370</v>
      </c>
      <c r="C91" s="75">
        <v>0</v>
      </c>
      <c r="D91" s="75">
        <v>0</v>
      </c>
      <c r="E91" s="75">
        <v>0</v>
      </c>
      <c r="F91" s="171">
        <f t="shared" si="5"/>
        <v>0</v>
      </c>
      <c r="G91" s="184"/>
      <c r="H91" s="184"/>
      <c r="I91" s="184"/>
      <c r="J91" s="184"/>
      <c r="K91" s="66"/>
    </row>
    <row r="92" spans="1:11" x14ac:dyDescent="0.25">
      <c r="A92" s="212" t="s">
        <v>371</v>
      </c>
      <c r="B92" s="5" t="s">
        <v>372</v>
      </c>
      <c r="C92" s="75">
        <v>0</v>
      </c>
      <c r="D92" s="75">
        <v>0</v>
      </c>
      <c r="E92" s="75">
        <v>0</v>
      </c>
      <c r="F92" s="171">
        <f t="shared" si="5"/>
        <v>0</v>
      </c>
      <c r="G92" s="184"/>
      <c r="H92" s="184"/>
      <c r="I92" s="184"/>
      <c r="J92" s="184"/>
      <c r="K92" s="66"/>
    </row>
    <row r="93" spans="1:11" x14ac:dyDescent="0.25">
      <c r="A93" s="222" t="s">
        <v>373</v>
      </c>
      <c r="B93" s="5" t="s">
        <v>374</v>
      </c>
      <c r="C93" s="75">
        <v>0</v>
      </c>
      <c r="D93" s="75">
        <v>0</v>
      </c>
      <c r="E93" s="75">
        <v>0</v>
      </c>
      <c r="F93" s="171">
        <f t="shared" si="5"/>
        <v>0</v>
      </c>
      <c r="G93" s="184"/>
      <c r="H93" s="184"/>
      <c r="I93" s="184"/>
      <c r="J93" s="184"/>
      <c r="K93" s="66"/>
    </row>
    <row r="94" spans="1:11" x14ac:dyDescent="0.25">
      <c r="A94" s="222" t="s">
        <v>508</v>
      </c>
      <c r="B94" s="5" t="s">
        <v>375</v>
      </c>
      <c r="C94" s="75">
        <v>0</v>
      </c>
      <c r="D94" s="75">
        <v>0</v>
      </c>
      <c r="E94" s="75">
        <v>0</v>
      </c>
      <c r="F94" s="171">
        <f t="shared" si="5"/>
        <v>0</v>
      </c>
      <c r="G94" s="184"/>
      <c r="H94" s="184"/>
      <c r="I94" s="184"/>
      <c r="J94" s="184"/>
      <c r="K94" s="66"/>
    </row>
    <row r="95" spans="1:11" s="78" customFormat="1" x14ac:dyDescent="0.25">
      <c r="A95" s="223" t="s">
        <v>527</v>
      </c>
      <c r="B95" s="7" t="s">
        <v>376</v>
      </c>
      <c r="C95" s="79">
        <v>0</v>
      </c>
      <c r="D95" s="79">
        <v>0</v>
      </c>
      <c r="E95" s="79">
        <v>0</v>
      </c>
      <c r="F95" s="165">
        <f t="shared" si="5"/>
        <v>0</v>
      </c>
      <c r="G95" s="180"/>
      <c r="H95" s="180"/>
      <c r="I95" s="180"/>
      <c r="J95" s="180"/>
      <c r="K95" s="185"/>
    </row>
    <row r="96" spans="1:11" s="78" customFormat="1" x14ac:dyDescent="0.25">
      <c r="A96" s="221" t="s">
        <v>377</v>
      </c>
      <c r="B96" s="7" t="s">
        <v>378</v>
      </c>
      <c r="C96" s="79">
        <v>0</v>
      </c>
      <c r="D96" s="79">
        <v>0</v>
      </c>
      <c r="E96" s="79">
        <v>0</v>
      </c>
      <c r="F96" s="165">
        <f t="shared" si="5"/>
        <v>0</v>
      </c>
      <c r="G96" s="180"/>
      <c r="H96" s="180"/>
      <c r="I96" s="180"/>
      <c r="J96" s="180"/>
      <c r="K96" s="185"/>
    </row>
    <row r="97" spans="1:11" s="78" customFormat="1" ht="15.75" x14ac:dyDescent="0.25">
      <c r="A97" s="250" t="s">
        <v>528</v>
      </c>
      <c r="B97" s="28" t="s">
        <v>379</v>
      </c>
      <c r="C97" s="104">
        <f>C90+C95+C96</f>
        <v>86900000</v>
      </c>
      <c r="D97" s="104">
        <f>D90+D95+D96</f>
        <v>0</v>
      </c>
      <c r="E97" s="104">
        <f>E90+E95+E96</f>
        <v>0</v>
      </c>
      <c r="F97" s="193">
        <f t="shared" si="5"/>
        <v>86900000</v>
      </c>
      <c r="G97" s="148"/>
      <c r="H97" s="148"/>
      <c r="I97" s="148"/>
      <c r="J97" s="148"/>
      <c r="K97" s="185"/>
    </row>
    <row r="98" spans="1:11" s="78" customFormat="1" ht="18" thickBot="1" x14ac:dyDescent="0.35">
      <c r="A98" s="251" t="s">
        <v>510</v>
      </c>
      <c r="B98" s="252"/>
      <c r="C98" s="253">
        <f>C68+C97</f>
        <v>145179677</v>
      </c>
      <c r="D98" s="253">
        <f>D68+D97</f>
        <v>0</v>
      </c>
      <c r="E98" s="253">
        <f>E68+E97</f>
        <v>20000</v>
      </c>
      <c r="F98" s="254">
        <f t="shared" si="5"/>
        <v>145199677</v>
      </c>
      <c r="G98" s="179"/>
      <c r="H98" s="179"/>
      <c r="I98" s="179"/>
      <c r="J98" s="188"/>
      <c r="K98" s="185"/>
    </row>
    <row r="99" spans="1:11" x14ac:dyDescent="0.25">
      <c r="G99" s="66"/>
      <c r="H99" s="66"/>
      <c r="I99" s="66"/>
      <c r="J99" s="66"/>
      <c r="K99" s="66"/>
    </row>
    <row r="100" spans="1:11" x14ac:dyDescent="0.25">
      <c r="G100" s="66"/>
      <c r="H100" s="66"/>
      <c r="I100" s="66"/>
      <c r="J100" s="66"/>
      <c r="K100" s="66"/>
    </row>
    <row r="101" spans="1:11" x14ac:dyDescent="0.25">
      <c r="G101" s="66"/>
      <c r="H101" s="66"/>
      <c r="I101" s="66"/>
      <c r="J101" s="66"/>
      <c r="K101" s="66"/>
    </row>
    <row r="102" spans="1:11" x14ac:dyDescent="0.25">
      <c r="G102" s="66"/>
      <c r="H102" s="66"/>
      <c r="I102" s="66"/>
      <c r="J102" s="66"/>
      <c r="K102" s="66"/>
    </row>
    <row r="103" spans="1:11" x14ac:dyDescent="0.25">
      <c r="G103" s="66"/>
      <c r="H103" s="66"/>
      <c r="I103" s="66"/>
      <c r="J103" s="66"/>
      <c r="K103" s="66"/>
    </row>
    <row r="104" spans="1:11" x14ac:dyDescent="0.25">
      <c r="G104" s="66"/>
      <c r="H104" s="66"/>
      <c r="I104" s="66"/>
      <c r="J104" s="66"/>
      <c r="K104" s="66"/>
    </row>
    <row r="105" spans="1:11" x14ac:dyDescent="0.25">
      <c r="G105" s="66"/>
      <c r="H105" s="66"/>
      <c r="I105" s="66"/>
      <c r="J105" s="66"/>
      <c r="K105" s="66"/>
    </row>
    <row r="106" spans="1:11" x14ac:dyDescent="0.25">
      <c r="G106" s="66"/>
      <c r="H106" s="66"/>
      <c r="I106" s="66"/>
      <c r="J106" s="66"/>
      <c r="K106" s="66"/>
    </row>
    <row r="107" spans="1:11" x14ac:dyDescent="0.25">
      <c r="G107" s="66"/>
      <c r="H107" s="66"/>
      <c r="I107" s="66"/>
      <c r="J107" s="66"/>
      <c r="K107" s="66"/>
    </row>
    <row r="108" spans="1:11" x14ac:dyDescent="0.25">
      <c r="G108" s="66"/>
      <c r="H108" s="66"/>
      <c r="I108" s="66"/>
      <c r="J108" s="66"/>
      <c r="K108" s="66"/>
    </row>
    <row r="109" spans="1:11" x14ac:dyDescent="0.25">
      <c r="G109" s="66"/>
      <c r="H109" s="66"/>
      <c r="I109" s="66"/>
      <c r="J109" s="66"/>
      <c r="K109" s="66"/>
    </row>
    <row r="110" spans="1:11" x14ac:dyDescent="0.25">
      <c r="G110" s="66"/>
      <c r="H110" s="66"/>
      <c r="I110" s="66"/>
      <c r="J110" s="66"/>
      <c r="K110" s="66"/>
    </row>
    <row r="111" spans="1:11" x14ac:dyDescent="0.25">
      <c r="G111" s="66"/>
      <c r="H111" s="66"/>
      <c r="I111" s="66"/>
      <c r="J111" s="66"/>
      <c r="K111" s="66"/>
    </row>
    <row r="112" spans="1:11" x14ac:dyDescent="0.25">
      <c r="G112" s="66"/>
      <c r="H112" s="66"/>
      <c r="I112" s="66"/>
      <c r="J112" s="66"/>
      <c r="K112" s="66"/>
    </row>
    <row r="113" spans="7:11" x14ac:dyDescent="0.25">
      <c r="G113" s="66"/>
      <c r="H113" s="66"/>
      <c r="I113" s="66"/>
      <c r="J113" s="66"/>
      <c r="K113" s="66"/>
    </row>
  </sheetData>
  <mergeCells count="5">
    <mergeCell ref="B1:F1"/>
    <mergeCell ref="G6:J6"/>
    <mergeCell ref="A3:F3"/>
    <mergeCell ref="A4:F4"/>
    <mergeCell ref="C6:F6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4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8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2.7109375" bestFit="1" customWidth="1"/>
    <col min="10" max="10" width="12.7109375" bestFit="1" customWidth="1"/>
    <col min="241" max="241" width="92.5703125" customWidth="1"/>
    <col min="243" max="243" width="13" customWidth="1"/>
    <col min="244" max="244" width="14.140625" customWidth="1"/>
    <col min="245" max="245" width="15.85546875" customWidth="1"/>
    <col min="246" max="246" width="14" customWidth="1"/>
  </cols>
  <sheetData>
    <row r="1" spans="1:10" x14ac:dyDescent="0.25">
      <c r="B1" s="352" t="s">
        <v>706</v>
      </c>
      <c r="C1" s="352"/>
      <c r="D1" s="352"/>
      <c r="E1" s="352"/>
      <c r="F1" s="352"/>
    </row>
    <row r="3" spans="1:10" ht="24" customHeight="1" x14ac:dyDescent="0.25">
      <c r="A3" s="353" t="s">
        <v>695</v>
      </c>
      <c r="B3" s="364"/>
      <c r="C3" s="364"/>
      <c r="D3" s="364"/>
      <c r="E3" s="364"/>
      <c r="F3" s="355"/>
    </row>
    <row r="4" spans="1:10" ht="24" customHeight="1" x14ac:dyDescent="0.25">
      <c r="A4" s="356" t="s">
        <v>673</v>
      </c>
      <c r="B4" s="354"/>
      <c r="C4" s="354"/>
      <c r="D4" s="354"/>
      <c r="E4" s="354"/>
      <c r="F4" s="355"/>
    </row>
    <row r="5" spans="1:10" ht="18.75" thickBot="1" x14ac:dyDescent="0.3">
      <c r="A5" s="88"/>
    </row>
    <row r="6" spans="1:10" ht="15.75" thickBot="1" x14ac:dyDescent="0.3">
      <c r="A6" s="264" t="s">
        <v>668</v>
      </c>
      <c r="B6" s="265"/>
      <c r="C6" s="346" t="s">
        <v>649</v>
      </c>
      <c r="D6" s="346"/>
      <c r="E6" s="346"/>
      <c r="F6" s="347"/>
      <c r="G6" s="345"/>
      <c r="H6" s="345"/>
      <c r="I6" s="345"/>
      <c r="J6" s="345"/>
    </row>
    <row r="7" spans="1:10" ht="40.5" thickBot="1" x14ac:dyDescent="0.35">
      <c r="A7" s="235" t="s">
        <v>79</v>
      </c>
      <c r="B7" s="236" t="s">
        <v>31</v>
      </c>
      <c r="C7" s="237" t="s">
        <v>583</v>
      </c>
      <c r="D7" s="237" t="s">
        <v>584</v>
      </c>
      <c r="E7" s="237" t="s">
        <v>38</v>
      </c>
      <c r="F7" s="238" t="s">
        <v>22</v>
      </c>
      <c r="G7" s="137"/>
      <c r="H7" s="137"/>
      <c r="I7" s="137"/>
      <c r="J7" s="138"/>
    </row>
    <row r="8" spans="1:10" ht="15" customHeight="1" x14ac:dyDescent="0.25">
      <c r="A8" s="260" t="s">
        <v>259</v>
      </c>
      <c r="B8" s="261" t="s">
        <v>260</v>
      </c>
      <c r="C8" s="262">
        <v>0</v>
      </c>
      <c r="D8" s="262">
        <v>0</v>
      </c>
      <c r="E8" s="262">
        <v>0</v>
      </c>
      <c r="F8" s="263">
        <f t="shared" ref="F8:F39" si="0">SUM(C8:E8)</f>
        <v>0</v>
      </c>
      <c r="G8" s="151"/>
      <c r="H8" s="151"/>
      <c r="I8" s="151"/>
      <c r="J8" s="151"/>
    </row>
    <row r="9" spans="1:10" ht="15" customHeight="1" x14ac:dyDescent="0.25">
      <c r="A9" s="197" t="s">
        <v>261</v>
      </c>
      <c r="B9" s="6" t="s">
        <v>262</v>
      </c>
      <c r="C9" s="75">
        <v>0</v>
      </c>
      <c r="D9" s="75">
        <v>0</v>
      </c>
      <c r="E9" s="75">
        <v>0</v>
      </c>
      <c r="F9" s="171">
        <f t="shared" si="0"/>
        <v>0</v>
      </c>
      <c r="G9" s="151"/>
      <c r="H9" s="151"/>
      <c r="I9" s="151"/>
      <c r="J9" s="151"/>
    </row>
    <row r="10" spans="1:10" ht="15" customHeight="1" x14ac:dyDescent="0.25">
      <c r="A10" s="197" t="s">
        <v>263</v>
      </c>
      <c r="B10" s="6" t="s">
        <v>264</v>
      </c>
      <c r="C10" s="75">
        <v>0</v>
      </c>
      <c r="D10" s="75">
        <v>0</v>
      </c>
      <c r="E10" s="75">
        <v>0</v>
      </c>
      <c r="F10" s="171">
        <f t="shared" si="0"/>
        <v>0</v>
      </c>
      <c r="G10" s="151"/>
      <c r="H10" s="151"/>
      <c r="I10" s="151"/>
      <c r="J10" s="151"/>
    </row>
    <row r="11" spans="1:10" ht="15" customHeight="1" x14ac:dyDescent="0.25">
      <c r="A11" s="197" t="s">
        <v>265</v>
      </c>
      <c r="B11" s="6" t="s">
        <v>266</v>
      </c>
      <c r="C11" s="75">
        <v>0</v>
      </c>
      <c r="D11" s="75">
        <v>0</v>
      </c>
      <c r="E11" s="75">
        <v>0</v>
      </c>
      <c r="F11" s="171">
        <f t="shared" si="0"/>
        <v>0</v>
      </c>
      <c r="G11" s="151"/>
      <c r="H11" s="151"/>
      <c r="I11" s="151"/>
      <c r="J11" s="151"/>
    </row>
    <row r="12" spans="1:10" ht="15" customHeight="1" x14ac:dyDescent="0.25">
      <c r="A12" s="197" t="s">
        <v>267</v>
      </c>
      <c r="B12" s="6" t="s">
        <v>268</v>
      </c>
      <c r="C12" s="75">
        <v>0</v>
      </c>
      <c r="D12" s="75">
        <v>0</v>
      </c>
      <c r="E12" s="75">
        <v>0</v>
      </c>
      <c r="F12" s="171">
        <f t="shared" si="0"/>
        <v>0</v>
      </c>
      <c r="G12" s="151"/>
      <c r="H12" s="151"/>
      <c r="I12" s="151"/>
      <c r="J12" s="151"/>
    </row>
    <row r="13" spans="1:10" ht="15" customHeight="1" x14ac:dyDescent="0.25">
      <c r="A13" s="197" t="s">
        <v>663</v>
      </c>
      <c r="B13" s="6" t="s">
        <v>269</v>
      </c>
      <c r="C13" s="75">
        <v>0</v>
      </c>
      <c r="D13" s="75">
        <v>0</v>
      </c>
      <c r="E13" s="75">
        <v>0</v>
      </c>
      <c r="F13" s="171">
        <f t="shared" si="0"/>
        <v>0</v>
      </c>
      <c r="G13" s="151"/>
      <c r="H13" s="151"/>
      <c r="I13" s="151"/>
      <c r="J13" s="151"/>
    </row>
    <row r="14" spans="1:10" s="78" customFormat="1" ht="15" customHeight="1" x14ac:dyDescent="0.25">
      <c r="A14" s="198" t="s">
        <v>512</v>
      </c>
      <c r="B14" s="8" t="s">
        <v>270</v>
      </c>
      <c r="C14" s="79">
        <f>SUM(C8:C13)</f>
        <v>0</v>
      </c>
      <c r="D14" s="79">
        <f>SUM(D8:D13)</f>
        <v>0</v>
      </c>
      <c r="E14" s="79">
        <f>SUM(E8:E13)</f>
        <v>0</v>
      </c>
      <c r="F14" s="165">
        <f t="shared" si="0"/>
        <v>0</v>
      </c>
      <c r="G14" s="145"/>
      <c r="H14" s="145"/>
      <c r="I14" s="145"/>
      <c r="J14" s="145"/>
    </row>
    <row r="15" spans="1:10" ht="15" customHeight="1" x14ac:dyDescent="0.25">
      <c r="A15" s="197" t="s">
        <v>271</v>
      </c>
      <c r="B15" s="6" t="s">
        <v>272</v>
      </c>
      <c r="C15" s="75">
        <v>0</v>
      </c>
      <c r="D15" s="75">
        <v>0</v>
      </c>
      <c r="E15" s="75">
        <v>0</v>
      </c>
      <c r="F15" s="171">
        <f t="shared" si="0"/>
        <v>0</v>
      </c>
      <c r="G15" s="151"/>
      <c r="H15" s="151"/>
      <c r="I15" s="151"/>
      <c r="J15" s="151"/>
    </row>
    <row r="16" spans="1:10" ht="15" customHeight="1" x14ac:dyDescent="0.25">
      <c r="A16" s="197" t="s">
        <v>273</v>
      </c>
      <c r="B16" s="6" t="s">
        <v>274</v>
      </c>
      <c r="C16" s="75">
        <v>0</v>
      </c>
      <c r="D16" s="75">
        <v>0</v>
      </c>
      <c r="E16" s="75">
        <v>0</v>
      </c>
      <c r="F16" s="171">
        <f t="shared" si="0"/>
        <v>0</v>
      </c>
      <c r="G16" s="151"/>
      <c r="H16" s="151"/>
      <c r="I16" s="151"/>
      <c r="J16" s="151"/>
    </row>
    <row r="17" spans="1:10" ht="15" customHeight="1" x14ac:dyDescent="0.25">
      <c r="A17" s="197" t="s">
        <v>474</v>
      </c>
      <c r="B17" s="6" t="s">
        <v>275</v>
      </c>
      <c r="C17" s="75">
        <v>0</v>
      </c>
      <c r="D17" s="75">
        <v>0</v>
      </c>
      <c r="E17" s="75">
        <v>0</v>
      </c>
      <c r="F17" s="171">
        <f t="shared" si="0"/>
        <v>0</v>
      </c>
      <c r="G17" s="151"/>
      <c r="H17" s="151"/>
      <c r="I17" s="151"/>
      <c r="J17" s="151"/>
    </row>
    <row r="18" spans="1:10" ht="15" customHeight="1" x14ac:dyDescent="0.25">
      <c r="A18" s="197" t="s">
        <v>475</v>
      </c>
      <c r="B18" s="6" t="s">
        <v>276</v>
      </c>
      <c r="C18" s="75">
        <v>0</v>
      </c>
      <c r="D18" s="75">
        <v>0</v>
      </c>
      <c r="E18" s="75">
        <v>0</v>
      </c>
      <c r="F18" s="171">
        <f t="shared" si="0"/>
        <v>0</v>
      </c>
      <c r="G18" s="151"/>
      <c r="H18" s="151"/>
      <c r="I18" s="151"/>
      <c r="J18" s="151"/>
    </row>
    <row r="19" spans="1:10" ht="15" customHeight="1" x14ac:dyDescent="0.25">
      <c r="A19" s="197" t="s">
        <v>476</v>
      </c>
      <c r="B19" s="6" t="s">
        <v>277</v>
      </c>
      <c r="C19" s="75">
        <v>0</v>
      </c>
      <c r="D19" s="75">
        <v>0</v>
      </c>
      <c r="E19" s="75">
        <v>0</v>
      </c>
      <c r="F19" s="171">
        <f t="shared" si="0"/>
        <v>0</v>
      </c>
      <c r="G19" s="151"/>
      <c r="H19" s="151"/>
      <c r="I19" s="151"/>
      <c r="J19" s="151"/>
    </row>
    <row r="20" spans="1:10" s="78" customFormat="1" ht="15" customHeight="1" x14ac:dyDescent="0.25">
      <c r="A20" s="199" t="s">
        <v>513</v>
      </c>
      <c r="B20" s="36" t="s">
        <v>278</v>
      </c>
      <c r="C20" s="103">
        <f>SUM(C14:C19)</f>
        <v>0</v>
      </c>
      <c r="D20" s="103">
        <f>SUM(D14:D19)</f>
        <v>0</v>
      </c>
      <c r="E20" s="103">
        <f>SUM(E14:E19)</f>
        <v>0</v>
      </c>
      <c r="F20" s="165">
        <f t="shared" si="0"/>
        <v>0</v>
      </c>
      <c r="G20" s="146"/>
      <c r="H20" s="146"/>
      <c r="I20" s="146"/>
      <c r="J20" s="145"/>
    </row>
    <row r="21" spans="1:10" ht="15" customHeight="1" x14ac:dyDescent="0.25">
      <c r="A21" s="197" t="s">
        <v>480</v>
      </c>
      <c r="B21" s="6" t="s">
        <v>287</v>
      </c>
      <c r="C21" s="75">
        <v>0</v>
      </c>
      <c r="D21" s="75">
        <v>0</v>
      </c>
      <c r="E21" s="75">
        <v>0</v>
      </c>
      <c r="F21" s="171">
        <f t="shared" si="0"/>
        <v>0</v>
      </c>
      <c r="G21" s="151"/>
      <c r="H21" s="151"/>
      <c r="I21" s="151"/>
      <c r="J21" s="151"/>
    </row>
    <row r="22" spans="1:10" ht="15" customHeight="1" x14ac:dyDescent="0.25">
      <c r="A22" s="197" t="s">
        <v>481</v>
      </c>
      <c r="B22" s="6" t="s">
        <v>288</v>
      </c>
      <c r="C22" s="75">
        <v>0</v>
      </c>
      <c r="D22" s="75">
        <v>0</v>
      </c>
      <c r="E22" s="75">
        <v>0</v>
      </c>
      <c r="F22" s="171">
        <f t="shared" si="0"/>
        <v>0</v>
      </c>
      <c r="G22" s="151"/>
      <c r="H22" s="151"/>
      <c r="I22" s="151"/>
      <c r="J22" s="151"/>
    </row>
    <row r="23" spans="1:10" s="78" customFormat="1" ht="15" customHeight="1" x14ac:dyDescent="0.25">
      <c r="A23" s="198" t="s">
        <v>515</v>
      </c>
      <c r="B23" s="8" t="s">
        <v>289</v>
      </c>
      <c r="C23" s="79">
        <f>SUM(C21:C22)</f>
        <v>0</v>
      </c>
      <c r="D23" s="79">
        <f>SUM(D21:D22)</f>
        <v>0</v>
      </c>
      <c r="E23" s="79">
        <f>SUM(E21:E22)</f>
        <v>0</v>
      </c>
      <c r="F23" s="165">
        <f t="shared" si="0"/>
        <v>0</v>
      </c>
      <c r="G23" s="145"/>
      <c r="H23" s="145"/>
      <c r="I23" s="145"/>
      <c r="J23" s="145"/>
    </row>
    <row r="24" spans="1:10" ht="15" customHeight="1" x14ac:dyDescent="0.25">
      <c r="A24" s="198" t="s">
        <v>482</v>
      </c>
      <c r="B24" s="8" t="s">
        <v>290</v>
      </c>
      <c r="C24" s="79">
        <v>0</v>
      </c>
      <c r="D24" s="79">
        <v>0</v>
      </c>
      <c r="E24" s="79">
        <v>0</v>
      </c>
      <c r="F24" s="165">
        <f t="shared" si="0"/>
        <v>0</v>
      </c>
      <c r="G24" s="145"/>
      <c r="H24" s="145"/>
      <c r="I24" s="145"/>
      <c r="J24" s="145"/>
    </row>
    <row r="25" spans="1:10" ht="15" customHeight="1" x14ac:dyDescent="0.25">
      <c r="A25" s="198" t="s">
        <v>483</v>
      </c>
      <c r="B25" s="8" t="s">
        <v>291</v>
      </c>
      <c r="C25" s="79">
        <v>0</v>
      </c>
      <c r="D25" s="79">
        <v>0</v>
      </c>
      <c r="E25" s="79">
        <v>0</v>
      </c>
      <c r="F25" s="165">
        <f t="shared" si="0"/>
        <v>0</v>
      </c>
      <c r="G25" s="145"/>
      <c r="H25" s="145"/>
      <c r="I25" s="145"/>
      <c r="J25" s="145"/>
    </row>
    <row r="26" spans="1:10" ht="15" customHeight="1" x14ac:dyDescent="0.25">
      <c r="A26" s="198" t="s">
        <v>484</v>
      </c>
      <c r="B26" s="8" t="s">
        <v>292</v>
      </c>
      <c r="C26" s="79">
        <v>0</v>
      </c>
      <c r="D26" s="79">
        <v>0</v>
      </c>
      <c r="E26" s="79">
        <v>0</v>
      </c>
      <c r="F26" s="165">
        <f t="shared" si="0"/>
        <v>0</v>
      </c>
      <c r="G26" s="145"/>
      <c r="H26" s="145"/>
      <c r="I26" s="145"/>
      <c r="J26" s="145"/>
    </row>
    <row r="27" spans="1:10" ht="15" customHeight="1" x14ac:dyDescent="0.25">
      <c r="A27" s="197" t="s">
        <v>485</v>
      </c>
      <c r="B27" s="6" t="s">
        <v>293</v>
      </c>
      <c r="C27" s="75">
        <v>0</v>
      </c>
      <c r="D27" s="75">
        <v>0</v>
      </c>
      <c r="E27" s="75">
        <v>0</v>
      </c>
      <c r="F27" s="171">
        <f t="shared" si="0"/>
        <v>0</v>
      </c>
      <c r="G27" s="151"/>
      <c r="H27" s="151"/>
      <c r="I27" s="151"/>
      <c r="J27" s="151"/>
    </row>
    <row r="28" spans="1:10" ht="15" customHeight="1" x14ac:dyDescent="0.25">
      <c r="A28" s="197" t="s">
        <v>486</v>
      </c>
      <c r="B28" s="6" t="s">
        <v>296</v>
      </c>
      <c r="C28" s="75">
        <v>0</v>
      </c>
      <c r="D28" s="75">
        <v>0</v>
      </c>
      <c r="E28" s="75">
        <v>0</v>
      </c>
      <c r="F28" s="171">
        <f t="shared" si="0"/>
        <v>0</v>
      </c>
      <c r="G28" s="151"/>
      <c r="H28" s="151"/>
      <c r="I28" s="151"/>
      <c r="J28" s="151"/>
    </row>
    <row r="29" spans="1:10" ht="15" customHeight="1" x14ac:dyDescent="0.25">
      <c r="A29" s="197" t="s">
        <v>297</v>
      </c>
      <c r="B29" s="6" t="s">
        <v>298</v>
      </c>
      <c r="C29" s="75">
        <v>0</v>
      </c>
      <c r="D29" s="75">
        <v>0</v>
      </c>
      <c r="E29" s="75">
        <v>0</v>
      </c>
      <c r="F29" s="171">
        <f t="shared" si="0"/>
        <v>0</v>
      </c>
      <c r="G29" s="151"/>
      <c r="H29" s="151"/>
      <c r="I29" s="151"/>
      <c r="J29" s="151"/>
    </row>
    <row r="30" spans="1:10" ht="15" customHeight="1" x14ac:dyDescent="0.25">
      <c r="A30" s="197" t="s">
        <v>487</v>
      </c>
      <c r="B30" s="6" t="s">
        <v>299</v>
      </c>
      <c r="C30" s="75">
        <v>0</v>
      </c>
      <c r="D30" s="75">
        <v>0</v>
      </c>
      <c r="E30" s="75">
        <v>0</v>
      </c>
      <c r="F30" s="171">
        <f t="shared" si="0"/>
        <v>0</v>
      </c>
      <c r="G30" s="151"/>
      <c r="H30" s="151"/>
      <c r="I30" s="151"/>
      <c r="J30" s="151"/>
    </row>
    <row r="31" spans="1:10" ht="15" customHeight="1" x14ac:dyDescent="0.25">
      <c r="A31" s="197" t="s">
        <v>488</v>
      </c>
      <c r="B31" s="6" t="s">
        <v>304</v>
      </c>
      <c r="C31" s="75">
        <v>0</v>
      </c>
      <c r="D31" s="75">
        <v>0</v>
      </c>
      <c r="E31" s="75">
        <v>0</v>
      </c>
      <c r="F31" s="171">
        <f t="shared" si="0"/>
        <v>0</v>
      </c>
      <c r="G31" s="151"/>
      <c r="H31" s="151"/>
      <c r="I31" s="151"/>
      <c r="J31" s="151"/>
    </row>
    <row r="32" spans="1:10" s="78" customFormat="1" ht="15" customHeight="1" x14ac:dyDescent="0.25">
      <c r="A32" s="198" t="s">
        <v>516</v>
      </c>
      <c r="B32" s="8" t="s">
        <v>307</v>
      </c>
      <c r="C32" s="79">
        <f>SUM(C27:C31)</f>
        <v>0</v>
      </c>
      <c r="D32" s="79">
        <f>SUM(D27:D31)</f>
        <v>0</v>
      </c>
      <c r="E32" s="79">
        <f>SUM(E27:E31)</f>
        <v>0</v>
      </c>
      <c r="F32" s="165">
        <f t="shared" si="0"/>
        <v>0</v>
      </c>
      <c r="G32" s="145"/>
      <c r="H32" s="145"/>
      <c r="I32" s="145"/>
      <c r="J32" s="145"/>
    </row>
    <row r="33" spans="1:10" ht="15" customHeight="1" x14ac:dyDescent="0.25">
      <c r="A33" s="198" t="s">
        <v>489</v>
      </c>
      <c r="B33" s="8" t="s">
        <v>308</v>
      </c>
      <c r="C33" s="79">
        <v>0</v>
      </c>
      <c r="D33" s="79">
        <v>0</v>
      </c>
      <c r="E33" s="79">
        <v>0</v>
      </c>
      <c r="F33" s="165">
        <f t="shared" si="0"/>
        <v>0</v>
      </c>
      <c r="G33" s="145"/>
      <c r="H33" s="145"/>
      <c r="I33" s="145"/>
      <c r="J33" s="145"/>
    </row>
    <row r="34" spans="1:10" s="78" customFormat="1" ht="15" customHeight="1" x14ac:dyDescent="0.25">
      <c r="A34" s="199" t="s">
        <v>517</v>
      </c>
      <c r="B34" s="36" t="s">
        <v>309</v>
      </c>
      <c r="C34" s="103">
        <f>C23+C24+C25+C26+C32+C33</f>
        <v>0</v>
      </c>
      <c r="D34" s="103">
        <f>D23+D24+D25+D26+D32+D33</f>
        <v>0</v>
      </c>
      <c r="E34" s="103">
        <f>E23+E24+E25+E26+E32+E33</f>
        <v>0</v>
      </c>
      <c r="F34" s="168">
        <f t="shared" si="0"/>
        <v>0</v>
      </c>
      <c r="G34" s="146"/>
      <c r="H34" s="146"/>
      <c r="I34" s="146"/>
      <c r="J34" s="146"/>
    </row>
    <row r="35" spans="1:10" ht="15" customHeight="1" x14ac:dyDescent="0.25">
      <c r="A35" s="212" t="s">
        <v>310</v>
      </c>
      <c r="B35" s="6" t="s">
        <v>311</v>
      </c>
      <c r="C35" s="75">
        <v>0</v>
      </c>
      <c r="D35" s="75">
        <v>0</v>
      </c>
      <c r="E35" s="75">
        <v>0</v>
      </c>
      <c r="F35" s="171">
        <f t="shared" si="0"/>
        <v>0</v>
      </c>
      <c r="G35" s="151"/>
      <c r="H35" s="151"/>
      <c r="I35" s="151"/>
      <c r="J35" s="151"/>
    </row>
    <row r="36" spans="1:10" ht="15" customHeight="1" x14ac:dyDescent="0.25">
      <c r="A36" s="212" t="s">
        <v>490</v>
      </c>
      <c r="B36" s="6" t="s">
        <v>312</v>
      </c>
      <c r="C36" s="75">
        <v>0</v>
      </c>
      <c r="D36" s="75">
        <v>0</v>
      </c>
      <c r="E36" s="75">
        <v>0</v>
      </c>
      <c r="F36" s="171">
        <f t="shared" si="0"/>
        <v>0</v>
      </c>
      <c r="G36" s="151"/>
      <c r="H36" s="151"/>
      <c r="I36" s="151"/>
      <c r="J36" s="151"/>
    </row>
    <row r="37" spans="1:10" ht="15" customHeight="1" x14ac:dyDescent="0.25">
      <c r="A37" s="212" t="s">
        <v>491</v>
      </c>
      <c r="B37" s="6" t="s">
        <v>313</v>
      </c>
      <c r="C37" s="75">
        <v>0</v>
      </c>
      <c r="D37" s="75">
        <v>0</v>
      </c>
      <c r="E37" s="75">
        <v>0</v>
      </c>
      <c r="F37" s="171">
        <f t="shared" si="0"/>
        <v>0</v>
      </c>
      <c r="G37" s="151"/>
      <c r="H37" s="151"/>
      <c r="I37" s="151"/>
      <c r="J37" s="151"/>
    </row>
    <row r="38" spans="1:10" ht="15" customHeight="1" x14ac:dyDescent="0.25">
      <c r="A38" s="212" t="s">
        <v>492</v>
      </c>
      <c r="B38" s="6" t="s">
        <v>314</v>
      </c>
      <c r="C38" s="75">
        <v>0</v>
      </c>
      <c r="D38" s="75">
        <v>0</v>
      </c>
      <c r="E38" s="75">
        <v>0</v>
      </c>
      <c r="F38" s="171">
        <f t="shared" si="0"/>
        <v>0</v>
      </c>
      <c r="G38" s="151"/>
      <c r="H38" s="151"/>
      <c r="I38" s="151"/>
      <c r="J38" s="151"/>
    </row>
    <row r="39" spans="1:10" ht="15" customHeight="1" x14ac:dyDescent="0.25">
      <c r="A39" s="212" t="s">
        <v>315</v>
      </c>
      <c r="B39" s="6" t="s">
        <v>316</v>
      </c>
      <c r="C39" s="75">
        <v>0</v>
      </c>
      <c r="D39" s="75">
        <v>0</v>
      </c>
      <c r="E39" s="75">
        <v>0</v>
      </c>
      <c r="F39" s="171">
        <f t="shared" si="0"/>
        <v>0</v>
      </c>
      <c r="G39" s="151"/>
      <c r="H39" s="151"/>
      <c r="I39" s="151"/>
      <c r="J39" s="151"/>
    </row>
    <row r="40" spans="1:10" ht="15" customHeight="1" x14ac:dyDescent="0.25">
      <c r="A40" s="212" t="s">
        <v>317</v>
      </c>
      <c r="B40" s="6" t="s">
        <v>318</v>
      </c>
      <c r="C40" s="75">
        <v>0</v>
      </c>
      <c r="D40" s="75">
        <v>0</v>
      </c>
      <c r="E40" s="75">
        <v>0</v>
      </c>
      <c r="F40" s="171">
        <f t="shared" ref="F40:F71" si="1">SUM(C40:E40)</f>
        <v>0</v>
      </c>
      <c r="G40" s="151"/>
      <c r="H40" s="151"/>
      <c r="I40" s="151"/>
      <c r="J40" s="151"/>
    </row>
    <row r="41" spans="1:10" ht="15" customHeight="1" x14ac:dyDescent="0.25">
      <c r="A41" s="212" t="s">
        <v>319</v>
      </c>
      <c r="B41" s="6" t="s">
        <v>320</v>
      </c>
      <c r="C41" s="75">
        <v>0</v>
      </c>
      <c r="D41" s="75">
        <v>0</v>
      </c>
      <c r="E41" s="75">
        <v>0</v>
      </c>
      <c r="F41" s="171">
        <f t="shared" si="1"/>
        <v>0</v>
      </c>
      <c r="G41" s="151"/>
      <c r="H41" s="151"/>
      <c r="I41" s="151"/>
      <c r="J41" s="151"/>
    </row>
    <row r="42" spans="1:10" ht="15" customHeight="1" x14ac:dyDescent="0.25">
      <c r="A42" s="212" t="s">
        <v>493</v>
      </c>
      <c r="B42" s="6" t="s">
        <v>321</v>
      </c>
      <c r="C42" s="75">
        <v>0</v>
      </c>
      <c r="D42" s="75">
        <v>0</v>
      </c>
      <c r="E42" s="75">
        <v>0</v>
      </c>
      <c r="F42" s="171">
        <f t="shared" si="1"/>
        <v>0</v>
      </c>
      <c r="G42" s="151"/>
      <c r="H42" s="151"/>
      <c r="I42" s="151"/>
      <c r="J42" s="151"/>
    </row>
    <row r="43" spans="1:10" ht="15" customHeight="1" x14ac:dyDescent="0.25">
      <c r="A43" s="212" t="s">
        <v>494</v>
      </c>
      <c r="B43" s="6" t="s">
        <v>322</v>
      </c>
      <c r="C43" s="75">
        <v>0</v>
      </c>
      <c r="D43" s="75">
        <v>0</v>
      </c>
      <c r="E43" s="75">
        <v>0</v>
      </c>
      <c r="F43" s="171">
        <f t="shared" si="1"/>
        <v>0</v>
      </c>
      <c r="G43" s="151"/>
      <c r="H43" s="151"/>
      <c r="I43" s="151"/>
      <c r="J43" s="151"/>
    </row>
    <row r="44" spans="1:10" ht="15" customHeight="1" x14ac:dyDescent="0.25">
      <c r="A44" s="212" t="s">
        <v>495</v>
      </c>
      <c r="B44" s="6" t="s">
        <v>684</v>
      </c>
      <c r="C44" s="75">
        <v>0</v>
      </c>
      <c r="D44" s="75">
        <v>0</v>
      </c>
      <c r="E44" s="75">
        <v>0</v>
      </c>
      <c r="F44" s="171">
        <f t="shared" si="1"/>
        <v>0</v>
      </c>
      <c r="G44" s="151"/>
      <c r="H44" s="151"/>
      <c r="I44" s="151"/>
      <c r="J44" s="151"/>
    </row>
    <row r="45" spans="1:10" s="78" customFormat="1" ht="15" customHeight="1" x14ac:dyDescent="0.25">
      <c r="A45" s="214" t="s">
        <v>518</v>
      </c>
      <c r="B45" s="36" t="s">
        <v>323</v>
      </c>
      <c r="C45" s="103">
        <f>SUM(C35:C44)</f>
        <v>0</v>
      </c>
      <c r="D45" s="103">
        <f>SUM(D35:D44)</f>
        <v>0</v>
      </c>
      <c r="E45" s="103">
        <f>SUM(E35:E44)</f>
        <v>0</v>
      </c>
      <c r="F45" s="168">
        <f t="shared" si="1"/>
        <v>0</v>
      </c>
      <c r="G45" s="146"/>
      <c r="H45" s="146"/>
      <c r="I45" s="146"/>
      <c r="J45" s="146"/>
    </row>
    <row r="46" spans="1:10" ht="15" customHeight="1" x14ac:dyDescent="0.25">
      <c r="A46" s="212" t="s">
        <v>332</v>
      </c>
      <c r="B46" s="6" t="s">
        <v>333</v>
      </c>
      <c r="C46" s="75">
        <v>0</v>
      </c>
      <c r="D46" s="75">
        <v>0</v>
      </c>
      <c r="E46" s="75">
        <v>0</v>
      </c>
      <c r="F46" s="171">
        <f t="shared" si="1"/>
        <v>0</v>
      </c>
      <c r="G46" s="151"/>
      <c r="H46" s="151"/>
      <c r="I46" s="151"/>
      <c r="J46" s="151"/>
    </row>
    <row r="47" spans="1:10" ht="15" customHeight="1" x14ac:dyDescent="0.25">
      <c r="A47" s="197" t="s">
        <v>499</v>
      </c>
      <c r="B47" s="6" t="s">
        <v>334</v>
      </c>
      <c r="C47" s="75">
        <v>0</v>
      </c>
      <c r="D47" s="75">
        <v>0</v>
      </c>
      <c r="E47" s="75">
        <v>0</v>
      </c>
      <c r="F47" s="171">
        <f t="shared" si="1"/>
        <v>0</v>
      </c>
      <c r="G47" s="151"/>
      <c r="H47" s="151"/>
      <c r="I47" s="151"/>
      <c r="J47" s="151"/>
    </row>
    <row r="48" spans="1:10" ht="15" customHeight="1" x14ac:dyDescent="0.25">
      <c r="A48" s="212" t="s">
        <v>500</v>
      </c>
      <c r="B48" s="6" t="s">
        <v>335</v>
      </c>
      <c r="C48" s="75">
        <v>0</v>
      </c>
      <c r="D48" s="75">
        <v>0</v>
      </c>
      <c r="E48" s="75">
        <v>0</v>
      </c>
      <c r="F48" s="171">
        <f t="shared" si="1"/>
        <v>0</v>
      </c>
      <c r="G48" s="151"/>
      <c r="H48" s="151"/>
      <c r="I48" s="151"/>
      <c r="J48" s="151"/>
    </row>
    <row r="49" spans="1:10" s="78" customFormat="1" ht="15" customHeight="1" x14ac:dyDescent="0.25">
      <c r="A49" s="199" t="s">
        <v>520</v>
      </c>
      <c r="B49" s="36" t="s">
        <v>336</v>
      </c>
      <c r="C49" s="103">
        <f>SUM(C46:C48)</f>
        <v>0</v>
      </c>
      <c r="D49" s="103">
        <f>SUM(D46:D48)</f>
        <v>0</v>
      </c>
      <c r="E49" s="103">
        <f>SUM(E46:E48)</f>
        <v>0</v>
      </c>
      <c r="F49" s="168">
        <f t="shared" si="1"/>
        <v>0</v>
      </c>
      <c r="G49" s="146"/>
      <c r="H49" s="146"/>
      <c r="I49" s="146"/>
      <c r="J49" s="146"/>
    </row>
    <row r="50" spans="1:10" s="78" customFormat="1" ht="15" customHeight="1" x14ac:dyDescent="0.25">
      <c r="A50" s="255" t="s">
        <v>39</v>
      </c>
      <c r="B50" s="127"/>
      <c r="C50" s="128">
        <f>C20+C34+C45+C49</f>
        <v>0</v>
      </c>
      <c r="D50" s="128">
        <f t="shared" ref="D50:F50" si="2">D20+D34+D45+D49</f>
        <v>0</v>
      </c>
      <c r="E50" s="128">
        <f t="shared" si="2"/>
        <v>0</v>
      </c>
      <c r="F50" s="172">
        <f t="shared" si="2"/>
        <v>0</v>
      </c>
      <c r="G50" s="180"/>
      <c r="H50" s="180"/>
      <c r="I50" s="180"/>
      <c r="J50" s="180"/>
    </row>
    <row r="51" spans="1:10" ht="15" customHeight="1" x14ac:dyDescent="0.25">
      <c r="A51" s="197" t="s">
        <v>279</v>
      </c>
      <c r="B51" s="6" t="s">
        <v>280</v>
      </c>
      <c r="C51" s="75">
        <v>0</v>
      </c>
      <c r="D51" s="75">
        <v>0</v>
      </c>
      <c r="E51" s="75">
        <v>0</v>
      </c>
      <c r="F51" s="171">
        <f t="shared" si="1"/>
        <v>0</v>
      </c>
      <c r="G51" s="151"/>
      <c r="H51" s="151"/>
      <c r="I51" s="151"/>
      <c r="J51" s="151"/>
    </row>
    <row r="52" spans="1:10" ht="15" customHeight="1" x14ac:dyDescent="0.25">
      <c r="A52" s="197" t="s">
        <v>281</v>
      </c>
      <c r="B52" s="6" t="s">
        <v>282</v>
      </c>
      <c r="C52" s="75">
        <v>0</v>
      </c>
      <c r="D52" s="75">
        <v>0</v>
      </c>
      <c r="E52" s="75">
        <v>0</v>
      </c>
      <c r="F52" s="171">
        <f t="shared" si="1"/>
        <v>0</v>
      </c>
      <c r="G52" s="151"/>
      <c r="H52" s="151"/>
      <c r="I52" s="151"/>
      <c r="J52" s="151"/>
    </row>
    <row r="53" spans="1:10" ht="15" customHeight="1" x14ac:dyDescent="0.25">
      <c r="A53" s="197" t="s">
        <v>477</v>
      </c>
      <c r="B53" s="6" t="s">
        <v>283</v>
      </c>
      <c r="C53" s="75">
        <v>0</v>
      </c>
      <c r="D53" s="75">
        <v>0</v>
      </c>
      <c r="E53" s="75">
        <v>0</v>
      </c>
      <c r="F53" s="171">
        <f t="shared" si="1"/>
        <v>0</v>
      </c>
      <c r="G53" s="151"/>
      <c r="H53" s="151"/>
      <c r="I53" s="151"/>
      <c r="J53" s="151"/>
    </row>
    <row r="54" spans="1:10" ht="15" customHeight="1" x14ac:dyDescent="0.25">
      <c r="A54" s="197" t="s">
        <v>478</v>
      </c>
      <c r="B54" s="6" t="s">
        <v>284</v>
      </c>
      <c r="C54" s="75">
        <v>0</v>
      </c>
      <c r="D54" s="75">
        <v>0</v>
      </c>
      <c r="E54" s="75">
        <v>0</v>
      </c>
      <c r="F54" s="171">
        <f t="shared" si="1"/>
        <v>0</v>
      </c>
      <c r="G54" s="151"/>
      <c r="H54" s="151"/>
      <c r="I54" s="151"/>
      <c r="J54" s="151"/>
    </row>
    <row r="55" spans="1:10" ht="15" customHeight="1" x14ac:dyDescent="0.25">
      <c r="A55" s="197" t="s">
        <v>479</v>
      </c>
      <c r="B55" s="6" t="s">
        <v>285</v>
      </c>
      <c r="C55" s="75">
        <v>0</v>
      </c>
      <c r="D55" s="75">
        <v>0</v>
      </c>
      <c r="E55" s="75">
        <v>0</v>
      </c>
      <c r="F55" s="171">
        <f t="shared" si="1"/>
        <v>0</v>
      </c>
      <c r="G55" s="151"/>
      <c r="H55" s="151"/>
      <c r="I55" s="151"/>
      <c r="J55" s="151"/>
    </row>
    <row r="56" spans="1:10" s="78" customFormat="1" ht="15" customHeight="1" x14ac:dyDescent="0.25">
      <c r="A56" s="199" t="s">
        <v>514</v>
      </c>
      <c r="B56" s="36" t="s">
        <v>286</v>
      </c>
      <c r="C56" s="79">
        <f>SUM(C51:C55)</f>
        <v>0</v>
      </c>
      <c r="D56" s="79">
        <f>SUM(D51:D55)</f>
        <v>0</v>
      </c>
      <c r="E56" s="79">
        <f>SUM(E51:E55)</f>
        <v>0</v>
      </c>
      <c r="F56" s="165">
        <f t="shared" si="1"/>
        <v>0</v>
      </c>
      <c r="G56" s="145"/>
      <c r="H56" s="145"/>
      <c r="I56" s="145"/>
      <c r="J56" s="145"/>
    </row>
    <row r="57" spans="1:10" ht="15" customHeight="1" x14ac:dyDescent="0.25">
      <c r="A57" s="212" t="s">
        <v>496</v>
      </c>
      <c r="B57" s="6" t="s">
        <v>324</v>
      </c>
      <c r="C57" s="75">
        <v>0</v>
      </c>
      <c r="D57" s="75">
        <v>0</v>
      </c>
      <c r="E57" s="75">
        <v>0</v>
      </c>
      <c r="F57" s="171">
        <f t="shared" si="1"/>
        <v>0</v>
      </c>
      <c r="G57" s="151"/>
      <c r="H57" s="151"/>
      <c r="I57" s="151"/>
      <c r="J57" s="151"/>
    </row>
    <row r="58" spans="1:10" ht="15" customHeight="1" x14ac:dyDescent="0.25">
      <c r="A58" s="212" t="s">
        <v>497</v>
      </c>
      <c r="B58" s="6" t="s">
        <v>325</v>
      </c>
      <c r="C58" s="75">
        <v>0</v>
      </c>
      <c r="D58" s="75">
        <v>0</v>
      </c>
      <c r="E58" s="75">
        <v>0</v>
      </c>
      <c r="F58" s="171">
        <f t="shared" si="1"/>
        <v>0</v>
      </c>
      <c r="G58" s="151"/>
      <c r="H58" s="151"/>
      <c r="I58" s="151"/>
      <c r="J58" s="151"/>
    </row>
    <row r="59" spans="1:10" ht="15" customHeight="1" x14ac:dyDescent="0.25">
      <c r="A59" s="212" t="s">
        <v>326</v>
      </c>
      <c r="B59" s="6" t="s">
        <v>327</v>
      </c>
      <c r="C59" s="75">
        <v>0</v>
      </c>
      <c r="D59" s="75">
        <v>0</v>
      </c>
      <c r="E59" s="75">
        <v>0</v>
      </c>
      <c r="F59" s="171">
        <f t="shared" si="1"/>
        <v>0</v>
      </c>
      <c r="G59" s="151"/>
      <c r="H59" s="151"/>
      <c r="I59" s="151"/>
      <c r="J59" s="151"/>
    </row>
    <row r="60" spans="1:10" ht="15" customHeight="1" x14ac:dyDescent="0.25">
      <c r="A60" s="212" t="s">
        <v>498</v>
      </c>
      <c r="B60" s="6" t="s">
        <v>328</v>
      </c>
      <c r="C60" s="75">
        <v>0</v>
      </c>
      <c r="D60" s="75">
        <v>0</v>
      </c>
      <c r="E60" s="75">
        <v>0</v>
      </c>
      <c r="F60" s="171">
        <f t="shared" si="1"/>
        <v>0</v>
      </c>
      <c r="G60" s="151"/>
      <c r="H60" s="151"/>
      <c r="I60" s="151"/>
      <c r="J60" s="151"/>
    </row>
    <row r="61" spans="1:10" ht="15" customHeight="1" x14ac:dyDescent="0.25">
      <c r="A61" s="212" t="s">
        <v>329</v>
      </c>
      <c r="B61" s="6" t="s">
        <v>330</v>
      </c>
      <c r="C61" s="75">
        <v>0</v>
      </c>
      <c r="D61" s="75">
        <v>0</v>
      </c>
      <c r="E61" s="75">
        <v>0</v>
      </c>
      <c r="F61" s="171">
        <f t="shared" si="1"/>
        <v>0</v>
      </c>
      <c r="G61" s="151"/>
      <c r="H61" s="151"/>
      <c r="I61" s="151"/>
      <c r="J61" s="151"/>
    </row>
    <row r="62" spans="1:10" s="78" customFormat="1" ht="15" customHeight="1" x14ac:dyDescent="0.25">
      <c r="A62" s="199" t="s">
        <v>519</v>
      </c>
      <c r="B62" s="36" t="s">
        <v>331</v>
      </c>
      <c r="C62" s="79">
        <f>SUM(C57:C61)</f>
        <v>0</v>
      </c>
      <c r="D62" s="79">
        <f>SUM(D57:D61)</f>
        <v>0</v>
      </c>
      <c r="E62" s="79">
        <f>SUM(E57:E61)</f>
        <v>0</v>
      </c>
      <c r="F62" s="165">
        <f t="shared" si="1"/>
        <v>0</v>
      </c>
      <c r="G62" s="145"/>
      <c r="H62" s="145"/>
      <c r="I62" s="145"/>
      <c r="J62" s="145"/>
    </row>
    <row r="63" spans="1:10" ht="15" customHeight="1" x14ac:dyDescent="0.25">
      <c r="A63" s="212" t="s">
        <v>337</v>
      </c>
      <c r="B63" s="6" t="s">
        <v>338</v>
      </c>
      <c r="C63" s="75">
        <v>0</v>
      </c>
      <c r="D63" s="75">
        <v>0</v>
      </c>
      <c r="E63" s="75">
        <v>0</v>
      </c>
      <c r="F63" s="171">
        <f t="shared" si="1"/>
        <v>0</v>
      </c>
      <c r="G63" s="151"/>
      <c r="H63" s="151"/>
      <c r="I63" s="151"/>
      <c r="J63" s="151"/>
    </row>
    <row r="64" spans="1:10" ht="15" customHeight="1" x14ac:dyDescent="0.25">
      <c r="A64" s="197" t="s">
        <v>501</v>
      </c>
      <c r="B64" s="6" t="s">
        <v>339</v>
      </c>
      <c r="C64" s="75">
        <v>0</v>
      </c>
      <c r="D64" s="75">
        <v>0</v>
      </c>
      <c r="E64" s="75">
        <v>0</v>
      </c>
      <c r="F64" s="171">
        <f t="shared" si="1"/>
        <v>0</v>
      </c>
      <c r="G64" s="151"/>
      <c r="H64" s="151"/>
      <c r="I64" s="151"/>
      <c r="J64" s="151"/>
    </row>
    <row r="65" spans="1:10" ht="15" customHeight="1" x14ac:dyDescent="0.25">
      <c r="A65" s="212" t="s">
        <v>502</v>
      </c>
      <c r="B65" s="6" t="s">
        <v>340</v>
      </c>
      <c r="C65" s="75">
        <v>0</v>
      </c>
      <c r="D65" s="75">
        <v>0</v>
      </c>
      <c r="E65" s="75">
        <v>0</v>
      </c>
      <c r="F65" s="171">
        <f t="shared" si="1"/>
        <v>0</v>
      </c>
      <c r="G65" s="151"/>
      <c r="H65" s="151"/>
      <c r="I65" s="151"/>
      <c r="J65" s="151"/>
    </row>
    <row r="66" spans="1:10" s="78" customFormat="1" ht="15" customHeight="1" x14ac:dyDescent="0.25">
      <c r="A66" s="199" t="s">
        <v>522</v>
      </c>
      <c r="B66" s="36" t="s">
        <v>341</v>
      </c>
      <c r="C66" s="79">
        <f>SUM(C63:C65)</f>
        <v>0</v>
      </c>
      <c r="D66" s="79">
        <f>SUM(D63:D65)</f>
        <v>0</v>
      </c>
      <c r="E66" s="79">
        <f>SUM(E63:E65)</f>
        <v>0</v>
      </c>
      <c r="F66" s="165">
        <f t="shared" si="1"/>
        <v>0</v>
      </c>
      <c r="G66" s="145"/>
      <c r="H66" s="145"/>
      <c r="I66" s="145"/>
      <c r="J66" s="145"/>
    </row>
    <row r="67" spans="1:10" s="78" customFormat="1" ht="15" customHeight="1" x14ac:dyDescent="0.25">
      <c r="A67" s="255" t="s">
        <v>40</v>
      </c>
      <c r="B67" s="127"/>
      <c r="C67" s="128">
        <f>C56+C62+C66</f>
        <v>0</v>
      </c>
      <c r="D67" s="128">
        <f t="shared" ref="D67:F67" si="3">D56+D62+D66</f>
        <v>0</v>
      </c>
      <c r="E67" s="128">
        <f t="shared" si="3"/>
        <v>0</v>
      </c>
      <c r="F67" s="172">
        <f t="shared" si="3"/>
        <v>0</v>
      </c>
      <c r="G67" s="180"/>
      <c r="H67" s="180"/>
      <c r="I67" s="180"/>
      <c r="J67" s="180"/>
    </row>
    <row r="68" spans="1:10" s="78" customFormat="1" ht="15.75" x14ac:dyDescent="0.25">
      <c r="A68" s="247" t="s">
        <v>521</v>
      </c>
      <c r="B68" s="120" t="s">
        <v>342</v>
      </c>
      <c r="C68" s="124">
        <f>C20+C34+C45+C49+C56+C62+C66</f>
        <v>0</v>
      </c>
      <c r="D68" s="124">
        <f>D20+D34+D45+D49+D56+D62+D66</f>
        <v>0</v>
      </c>
      <c r="E68" s="124">
        <f>E20+E34+E45+E49+E56+E62+E66</f>
        <v>0</v>
      </c>
      <c r="F68" s="169">
        <f t="shared" si="1"/>
        <v>0</v>
      </c>
      <c r="G68" s="148"/>
      <c r="H68" s="148"/>
      <c r="I68" s="148"/>
      <c r="J68" s="148"/>
    </row>
    <row r="69" spans="1:10" s="78" customFormat="1" ht="15.75" x14ac:dyDescent="0.25">
      <c r="A69" s="256" t="s">
        <v>41</v>
      </c>
      <c r="B69" s="133"/>
      <c r="C69" s="134">
        <f>C50-'3. melléklet'!C76</f>
        <v>-22457000</v>
      </c>
      <c r="D69" s="134">
        <f>D50-'3. melléklet'!D76</f>
        <v>0</v>
      </c>
      <c r="E69" s="134">
        <f>E50-'3. melléklet'!E76</f>
        <v>0</v>
      </c>
      <c r="F69" s="173">
        <f>F50-'3. melléklet'!F76</f>
        <v>-22457000</v>
      </c>
      <c r="G69" s="180"/>
      <c r="H69" s="180"/>
      <c r="I69" s="180"/>
      <c r="J69" s="180"/>
    </row>
    <row r="70" spans="1:10" s="78" customFormat="1" ht="15.75" x14ac:dyDescent="0.25">
      <c r="A70" s="256" t="s">
        <v>42</v>
      </c>
      <c r="B70" s="133"/>
      <c r="C70" s="134">
        <f>C67-'3. melléklet'!C100</f>
        <v>0</v>
      </c>
      <c r="D70" s="134">
        <f>D67-'3. melléklet'!D100</f>
        <v>0</v>
      </c>
      <c r="E70" s="134">
        <f>E67-'3. melléklet'!E100</f>
        <v>0</v>
      </c>
      <c r="F70" s="173">
        <f>F67-'3. melléklet'!F100</f>
        <v>0</v>
      </c>
      <c r="G70" s="180"/>
      <c r="H70" s="180"/>
      <c r="I70" s="180"/>
      <c r="J70" s="180"/>
    </row>
    <row r="71" spans="1:10" x14ac:dyDescent="0.25">
      <c r="A71" s="222" t="s">
        <v>503</v>
      </c>
      <c r="B71" s="5" t="s">
        <v>343</v>
      </c>
      <c r="C71" s="75">
        <v>0</v>
      </c>
      <c r="D71" s="75">
        <v>0</v>
      </c>
      <c r="E71" s="75">
        <v>0</v>
      </c>
      <c r="F71" s="171">
        <f t="shared" si="1"/>
        <v>0</v>
      </c>
      <c r="G71" s="184"/>
      <c r="H71" s="184"/>
      <c r="I71" s="184"/>
      <c r="J71" s="184"/>
    </row>
    <row r="72" spans="1:10" x14ac:dyDescent="0.25">
      <c r="A72" s="212" t="s">
        <v>344</v>
      </c>
      <c r="B72" s="5" t="s">
        <v>345</v>
      </c>
      <c r="C72" s="75">
        <v>0</v>
      </c>
      <c r="D72" s="75">
        <v>0</v>
      </c>
      <c r="E72" s="75">
        <v>0</v>
      </c>
      <c r="F72" s="171">
        <f t="shared" ref="F72:F98" si="4">SUM(C72:E72)</f>
        <v>0</v>
      </c>
      <c r="G72" s="151"/>
      <c r="H72" s="151"/>
      <c r="I72" s="151"/>
      <c r="J72" s="151"/>
    </row>
    <row r="73" spans="1:10" x14ac:dyDescent="0.25">
      <c r="A73" s="222" t="s">
        <v>504</v>
      </c>
      <c r="B73" s="5" t="s">
        <v>346</v>
      </c>
      <c r="C73" s="75">
        <v>0</v>
      </c>
      <c r="D73" s="75">
        <v>0</v>
      </c>
      <c r="E73" s="75">
        <v>0</v>
      </c>
      <c r="F73" s="171">
        <f t="shared" si="4"/>
        <v>0</v>
      </c>
      <c r="G73" s="151"/>
      <c r="H73" s="151"/>
      <c r="I73" s="151"/>
      <c r="J73" s="151"/>
    </row>
    <row r="74" spans="1:10" s="78" customFormat="1" x14ac:dyDescent="0.25">
      <c r="A74" s="221" t="s">
        <v>523</v>
      </c>
      <c r="B74" s="7" t="s">
        <v>347</v>
      </c>
      <c r="C74" s="79">
        <f>SUM(C71:C73)</f>
        <v>0</v>
      </c>
      <c r="D74" s="79">
        <f>SUM(D71:D73)</f>
        <v>0</v>
      </c>
      <c r="E74" s="79">
        <f>SUM(E71:E73)</f>
        <v>0</v>
      </c>
      <c r="F74" s="165">
        <f t="shared" si="4"/>
        <v>0</v>
      </c>
      <c r="G74" s="145"/>
      <c r="H74" s="145"/>
      <c r="I74" s="145"/>
      <c r="J74" s="145"/>
    </row>
    <row r="75" spans="1:10" x14ac:dyDescent="0.25">
      <c r="A75" s="212" t="s">
        <v>505</v>
      </c>
      <c r="B75" s="5" t="s">
        <v>348</v>
      </c>
      <c r="C75" s="75">
        <v>0</v>
      </c>
      <c r="D75" s="75">
        <v>0</v>
      </c>
      <c r="E75" s="75">
        <v>0</v>
      </c>
      <c r="F75" s="171">
        <f t="shared" si="4"/>
        <v>0</v>
      </c>
      <c r="G75" s="151"/>
      <c r="H75" s="151"/>
      <c r="I75" s="151"/>
      <c r="J75" s="151"/>
    </row>
    <row r="76" spans="1:10" x14ac:dyDescent="0.25">
      <c r="A76" s="222" t="s">
        <v>349</v>
      </c>
      <c r="B76" s="5" t="s">
        <v>350</v>
      </c>
      <c r="C76" s="75">
        <v>0</v>
      </c>
      <c r="D76" s="75">
        <v>0</v>
      </c>
      <c r="E76" s="75">
        <v>0</v>
      </c>
      <c r="F76" s="171">
        <f t="shared" si="4"/>
        <v>0</v>
      </c>
      <c r="G76" s="151"/>
      <c r="H76" s="151"/>
      <c r="I76" s="151"/>
      <c r="J76" s="151"/>
    </row>
    <row r="77" spans="1:10" x14ac:dyDescent="0.25">
      <c r="A77" s="212" t="s">
        <v>506</v>
      </c>
      <c r="B77" s="5" t="s">
        <v>351</v>
      </c>
      <c r="C77" s="75">
        <v>0</v>
      </c>
      <c r="D77" s="75">
        <v>0</v>
      </c>
      <c r="E77" s="75">
        <v>0</v>
      </c>
      <c r="F77" s="171">
        <f t="shared" si="4"/>
        <v>0</v>
      </c>
      <c r="G77" s="151"/>
      <c r="H77" s="151"/>
      <c r="I77" s="151"/>
      <c r="J77" s="151"/>
    </row>
    <row r="78" spans="1:10" x14ac:dyDescent="0.25">
      <c r="A78" s="222" t="s">
        <v>352</v>
      </c>
      <c r="B78" s="5" t="s">
        <v>353</v>
      </c>
      <c r="C78" s="75">
        <v>0</v>
      </c>
      <c r="D78" s="75">
        <v>0</v>
      </c>
      <c r="E78" s="75">
        <v>0</v>
      </c>
      <c r="F78" s="171">
        <f t="shared" si="4"/>
        <v>0</v>
      </c>
      <c r="G78" s="151"/>
      <c r="H78" s="151"/>
      <c r="I78" s="151"/>
      <c r="J78" s="151"/>
    </row>
    <row r="79" spans="1:10" s="78" customFormat="1" x14ac:dyDescent="0.25">
      <c r="A79" s="223" t="s">
        <v>524</v>
      </c>
      <c r="B79" s="7" t="s">
        <v>354</v>
      </c>
      <c r="C79" s="79">
        <f>SUM(C75:C78)</f>
        <v>0</v>
      </c>
      <c r="D79" s="79">
        <f>SUM(D75:D78)</f>
        <v>0</v>
      </c>
      <c r="E79" s="79">
        <f>SUM(E75:E78)</f>
        <v>0</v>
      </c>
      <c r="F79" s="165">
        <f t="shared" si="4"/>
        <v>0</v>
      </c>
      <c r="G79" s="145"/>
      <c r="H79" s="145"/>
      <c r="I79" s="145"/>
      <c r="J79" s="145"/>
    </row>
    <row r="80" spans="1:10" x14ac:dyDescent="0.25">
      <c r="A80" s="197" t="s">
        <v>631</v>
      </c>
      <c r="B80" s="5" t="s">
        <v>355</v>
      </c>
      <c r="C80" s="75">
        <v>0</v>
      </c>
      <c r="D80" s="75">
        <v>0</v>
      </c>
      <c r="E80" s="75">
        <v>0</v>
      </c>
      <c r="F80" s="171">
        <f t="shared" si="4"/>
        <v>0</v>
      </c>
      <c r="G80" s="143"/>
      <c r="H80" s="151"/>
      <c r="I80" s="151"/>
      <c r="J80" s="151"/>
    </row>
    <row r="81" spans="1:10" x14ac:dyDescent="0.25">
      <c r="A81" s="197" t="s">
        <v>632</v>
      </c>
      <c r="B81" s="5" t="s">
        <v>355</v>
      </c>
      <c r="C81" s="75">
        <v>4000</v>
      </c>
      <c r="D81" s="75">
        <v>0</v>
      </c>
      <c r="E81" s="75">
        <v>0</v>
      </c>
      <c r="F81" s="171">
        <f t="shared" si="4"/>
        <v>4000</v>
      </c>
      <c r="G81" s="151"/>
      <c r="H81" s="151"/>
      <c r="I81" s="151"/>
      <c r="J81" s="151"/>
    </row>
    <row r="82" spans="1:10" x14ac:dyDescent="0.25">
      <c r="A82" s="197" t="s">
        <v>629</v>
      </c>
      <c r="B82" s="5" t="s">
        <v>356</v>
      </c>
      <c r="C82" s="75">
        <v>0</v>
      </c>
      <c r="D82" s="75">
        <v>0</v>
      </c>
      <c r="E82" s="75">
        <v>0</v>
      </c>
      <c r="F82" s="171">
        <f t="shared" si="4"/>
        <v>0</v>
      </c>
      <c r="G82" s="151"/>
      <c r="H82" s="151"/>
      <c r="I82" s="151"/>
      <c r="J82" s="151"/>
    </row>
    <row r="83" spans="1:10" x14ac:dyDescent="0.25">
      <c r="A83" s="197" t="s">
        <v>630</v>
      </c>
      <c r="B83" s="5" t="s">
        <v>356</v>
      </c>
      <c r="C83" s="75">
        <v>0</v>
      </c>
      <c r="D83" s="75">
        <v>0</v>
      </c>
      <c r="E83" s="75">
        <v>0</v>
      </c>
      <c r="F83" s="171">
        <f t="shared" si="4"/>
        <v>0</v>
      </c>
      <c r="G83" s="151"/>
      <c r="H83" s="151"/>
      <c r="I83" s="151"/>
      <c r="J83" s="151"/>
    </row>
    <row r="84" spans="1:10" s="78" customFormat="1" x14ac:dyDescent="0.25">
      <c r="A84" s="198" t="s">
        <v>525</v>
      </c>
      <c r="B84" s="7" t="s">
        <v>357</v>
      </c>
      <c r="C84" s="79">
        <f>SUM(C80:C83)</f>
        <v>4000</v>
      </c>
      <c r="D84" s="79">
        <f>SUM(D80:D83)</f>
        <v>0</v>
      </c>
      <c r="E84" s="79">
        <f>SUM(E80:E83)</f>
        <v>0</v>
      </c>
      <c r="F84" s="165">
        <f t="shared" si="4"/>
        <v>4000</v>
      </c>
      <c r="G84" s="145"/>
      <c r="H84" s="145"/>
      <c r="I84" s="145"/>
      <c r="J84" s="145"/>
    </row>
    <row r="85" spans="1:10" s="78" customFormat="1" x14ac:dyDescent="0.25">
      <c r="A85" s="223" t="s">
        <v>358</v>
      </c>
      <c r="B85" s="7" t="s">
        <v>359</v>
      </c>
      <c r="C85" s="79">
        <v>0</v>
      </c>
      <c r="D85" s="79">
        <v>0</v>
      </c>
      <c r="E85" s="79">
        <v>0</v>
      </c>
      <c r="F85" s="165">
        <f t="shared" si="4"/>
        <v>0</v>
      </c>
      <c r="G85" s="145"/>
      <c r="H85" s="145"/>
      <c r="I85" s="145"/>
      <c r="J85" s="145"/>
    </row>
    <row r="86" spans="1:10" s="78" customFormat="1" x14ac:dyDescent="0.25">
      <c r="A86" s="223" t="s">
        <v>360</v>
      </c>
      <c r="B86" s="7" t="s">
        <v>361</v>
      </c>
      <c r="C86" s="79">
        <v>0</v>
      </c>
      <c r="D86" s="79">
        <v>0</v>
      </c>
      <c r="E86" s="79">
        <v>0</v>
      </c>
      <c r="F86" s="165">
        <f t="shared" si="4"/>
        <v>0</v>
      </c>
      <c r="G86" s="145"/>
      <c r="H86" s="145"/>
      <c r="I86" s="145"/>
      <c r="J86" s="145"/>
    </row>
    <row r="87" spans="1:10" s="78" customFormat="1" x14ac:dyDescent="0.25">
      <c r="A87" s="223" t="s">
        <v>362</v>
      </c>
      <c r="B87" s="7" t="s">
        <v>363</v>
      </c>
      <c r="C87" s="79">
        <v>22453000</v>
      </c>
      <c r="D87" s="79">
        <v>0</v>
      </c>
      <c r="E87" s="79">
        <v>0</v>
      </c>
      <c r="F87" s="165">
        <f t="shared" si="4"/>
        <v>22453000</v>
      </c>
      <c r="G87" s="149"/>
      <c r="H87" s="149"/>
      <c r="I87" s="149"/>
      <c r="J87" s="149"/>
    </row>
    <row r="88" spans="1:10" s="78" customFormat="1" x14ac:dyDescent="0.25">
      <c r="A88" s="223" t="s">
        <v>364</v>
      </c>
      <c r="B88" s="7" t="s">
        <v>365</v>
      </c>
      <c r="C88" s="79">
        <v>0</v>
      </c>
      <c r="D88" s="79">
        <v>0</v>
      </c>
      <c r="E88" s="79">
        <v>0</v>
      </c>
      <c r="F88" s="165">
        <f t="shared" si="4"/>
        <v>0</v>
      </c>
      <c r="G88" s="145"/>
      <c r="H88" s="145"/>
      <c r="I88" s="145"/>
      <c r="J88" s="145"/>
    </row>
    <row r="89" spans="1:10" s="78" customFormat="1" x14ac:dyDescent="0.25">
      <c r="A89" s="221" t="s">
        <v>507</v>
      </c>
      <c r="B89" s="7" t="s">
        <v>366</v>
      </c>
      <c r="C89" s="79">
        <v>0</v>
      </c>
      <c r="D89" s="79">
        <v>0</v>
      </c>
      <c r="E89" s="79">
        <v>0</v>
      </c>
      <c r="F89" s="165">
        <f t="shared" si="4"/>
        <v>0</v>
      </c>
      <c r="G89" s="145"/>
      <c r="H89" s="145"/>
      <c r="I89" s="145"/>
      <c r="J89" s="145"/>
    </row>
    <row r="90" spans="1:10" s="78" customFormat="1" ht="15.75" x14ac:dyDescent="0.25">
      <c r="A90" s="214" t="s">
        <v>526</v>
      </c>
      <c r="B90" s="27" t="s">
        <v>368</v>
      </c>
      <c r="C90" s="103">
        <f>C74+C79+C84+C85+C87+C86+C88+C89</f>
        <v>22457000</v>
      </c>
      <c r="D90" s="103">
        <f>D74+D79+D84+D85+D87+D86+D88+D89</f>
        <v>0</v>
      </c>
      <c r="E90" s="103">
        <f>E74+E79+E84+E85+E87+E86+E88+E89</f>
        <v>0</v>
      </c>
      <c r="F90" s="168">
        <f t="shared" si="4"/>
        <v>22457000</v>
      </c>
      <c r="G90" s="146"/>
      <c r="H90" s="146"/>
      <c r="I90" s="146"/>
      <c r="J90" s="146"/>
    </row>
    <row r="91" spans="1:10" x14ac:dyDescent="0.25">
      <c r="A91" s="212" t="s">
        <v>369</v>
      </c>
      <c r="B91" s="5" t="s">
        <v>370</v>
      </c>
      <c r="C91" s="75">
        <v>0</v>
      </c>
      <c r="D91" s="75">
        <v>0</v>
      </c>
      <c r="E91" s="75">
        <v>0</v>
      </c>
      <c r="F91" s="171">
        <f t="shared" si="4"/>
        <v>0</v>
      </c>
      <c r="G91" s="151"/>
      <c r="H91" s="151"/>
      <c r="I91" s="151"/>
      <c r="J91" s="151"/>
    </row>
    <row r="92" spans="1:10" x14ac:dyDescent="0.25">
      <c r="A92" s="212" t="s">
        <v>371</v>
      </c>
      <c r="B92" s="5" t="s">
        <v>372</v>
      </c>
      <c r="C92" s="75">
        <v>0</v>
      </c>
      <c r="D92" s="75">
        <v>0</v>
      </c>
      <c r="E92" s="75">
        <v>0</v>
      </c>
      <c r="F92" s="171">
        <f t="shared" si="4"/>
        <v>0</v>
      </c>
      <c r="G92" s="151"/>
      <c r="H92" s="151"/>
      <c r="I92" s="151"/>
      <c r="J92" s="151"/>
    </row>
    <row r="93" spans="1:10" x14ac:dyDescent="0.25">
      <c r="A93" s="222" t="s">
        <v>373</v>
      </c>
      <c r="B93" s="5" t="s">
        <v>374</v>
      </c>
      <c r="C93" s="75">
        <v>0</v>
      </c>
      <c r="D93" s="75">
        <v>0</v>
      </c>
      <c r="E93" s="75">
        <v>0</v>
      </c>
      <c r="F93" s="171">
        <f t="shared" si="4"/>
        <v>0</v>
      </c>
      <c r="G93" s="151"/>
      <c r="H93" s="151"/>
      <c r="I93" s="151"/>
      <c r="J93" s="151"/>
    </row>
    <row r="94" spans="1:10" x14ac:dyDescent="0.25">
      <c r="A94" s="222" t="s">
        <v>508</v>
      </c>
      <c r="B94" s="5" t="s">
        <v>375</v>
      </c>
      <c r="C94" s="75">
        <v>0</v>
      </c>
      <c r="D94" s="75">
        <v>0</v>
      </c>
      <c r="E94" s="75">
        <v>0</v>
      </c>
      <c r="F94" s="171">
        <f t="shared" si="4"/>
        <v>0</v>
      </c>
      <c r="G94" s="151"/>
      <c r="H94" s="151"/>
      <c r="I94" s="151"/>
      <c r="J94" s="151"/>
    </row>
    <row r="95" spans="1:10" s="78" customFormat="1" x14ac:dyDescent="0.25">
      <c r="A95" s="223" t="s">
        <v>527</v>
      </c>
      <c r="B95" s="7" t="s">
        <v>376</v>
      </c>
      <c r="C95" s="79">
        <v>0</v>
      </c>
      <c r="D95" s="79">
        <v>0</v>
      </c>
      <c r="E95" s="79">
        <v>0</v>
      </c>
      <c r="F95" s="165">
        <f t="shared" si="4"/>
        <v>0</v>
      </c>
      <c r="G95" s="145"/>
      <c r="H95" s="145"/>
      <c r="I95" s="145"/>
      <c r="J95" s="145"/>
    </row>
    <row r="96" spans="1:10" s="78" customFormat="1" x14ac:dyDescent="0.25">
      <c r="A96" s="221" t="s">
        <v>377</v>
      </c>
      <c r="B96" s="7" t="s">
        <v>378</v>
      </c>
      <c r="C96" s="79">
        <v>0</v>
      </c>
      <c r="D96" s="79">
        <v>0</v>
      </c>
      <c r="E96" s="79">
        <v>0</v>
      </c>
      <c r="F96" s="165">
        <f t="shared" si="4"/>
        <v>0</v>
      </c>
      <c r="G96" s="145"/>
      <c r="H96" s="145"/>
      <c r="I96" s="145"/>
      <c r="J96" s="145"/>
    </row>
    <row r="97" spans="1:10" s="78" customFormat="1" ht="15.75" x14ac:dyDescent="0.25">
      <c r="A97" s="250" t="s">
        <v>528</v>
      </c>
      <c r="B97" s="28" t="s">
        <v>379</v>
      </c>
      <c r="C97" s="103">
        <f>C90+C95+C96</f>
        <v>22457000</v>
      </c>
      <c r="D97" s="103">
        <f>D90+D95+D96</f>
        <v>0</v>
      </c>
      <c r="E97" s="103">
        <f>E90+E95+E96</f>
        <v>0</v>
      </c>
      <c r="F97" s="168">
        <f t="shared" si="4"/>
        <v>22457000</v>
      </c>
      <c r="G97" s="146"/>
      <c r="H97" s="146"/>
      <c r="I97" s="146"/>
      <c r="J97" s="146"/>
    </row>
    <row r="98" spans="1:10" s="78" customFormat="1" ht="18" thickBot="1" x14ac:dyDescent="0.35">
      <c r="A98" s="226" t="s">
        <v>510</v>
      </c>
      <c r="B98" s="227"/>
      <c r="C98" s="257">
        <f>C68+C97</f>
        <v>22457000</v>
      </c>
      <c r="D98" s="257">
        <f>D68+D97</f>
        <v>0</v>
      </c>
      <c r="E98" s="257">
        <f>E68+E97</f>
        <v>0</v>
      </c>
      <c r="F98" s="258">
        <f t="shared" si="4"/>
        <v>22457000</v>
      </c>
      <c r="G98" s="153"/>
      <c r="H98" s="153"/>
      <c r="I98" s="153"/>
      <c r="J98" s="154"/>
    </row>
  </sheetData>
  <mergeCells count="5">
    <mergeCell ref="B1:F1"/>
    <mergeCell ref="G6:J6"/>
    <mergeCell ref="A3:F3"/>
    <mergeCell ref="A4:F4"/>
    <mergeCell ref="C6:F6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8"/>
  <sheetViews>
    <sheetView zoomScaleNormal="100" zoomScaleSheetLayoutView="100" workbookViewId="0">
      <selection activeCell="B1" sqref="B1:F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2.7109375" bestFit="1" customWidth="1"/>
    <col min="10" max="10" width="12.7109375" bestFit="1" customWidth="1"/>
    <col min="241" max="241" width="92.5703125" customWidth="1"/>
    <col min="243" max="243" width="13" customWidth="1"/>
    <col min="244" max="244" width="14.140625" customWidth="1"/>
    <col min="245" max="245" width="15.85546875" customWidth="1"/>
    <col min="246" max="246" width="14" customWidth="1"/>
  </cols>
  <sheetData>
    <row r="1" spans="1:10" x14ac:dyDescent="0.25">
      <c r="B1" s="352" t="s">
        <v>707</v>
      </c>
      <c r="C1" s="352"/>
      <c r="D1" s="352"/>
      <c r="E1" s="352"/>
      <c r="F1" s="352"/>
    </row>
    <row r="3" spans="1:10" ht="24" customHeight="1" x14ac:dyDescent="0.25">
      <c r="A3" s="353" t="s">
        <v>695</v>
      </c>
      <c r="B3" s="364"/>
      <c r="C3" s="364"/>
      <c r="D3" s="364"/>
      <c r="E3" s="364"/>
      <c r="F3" s="355"/>
    </row>
    <row r="4" spans="1:10" ht="24" customHeight="1" x14ac:dyDescent="0.25">
      <c r="A4" s="356" t="s">
        <v>673</v>
      </c>
      <c r="B4" s="354"/>
      <c r="C4" s="354"/>
      <c r="D4" s="354"/>
      <c r="E4" s="354"/>
      <c r="F4" s="355"/>
    </row>
    <row r="5" spans="1:10" ht="18.75" thickBot="1" x14ac:dyDescent="0.3">
      <c r="A5" s="88"/>
    </row>
    <row r="6" spans="1:10" ht="15.75" thickBot="1" x14ac:dyDescent="0.3">
      <c r="A6" s="264" t="s">
        <v>671</v>
      </c>
      <c r="B6" s="265"/>
      <c r="C6" s="346" t="s">
        <v>649</v>
      </c>
      <c r="D6" s="346"/>
      <c r="E6" s="346"/>
      <c r="F6" s="347"/>
      <c r="G6" s="345"/>
      <c r="H6" s="345"/>
      <c r="I6" s="345"/>
      <c r="J6" s="345"/>
    </row>
    <row r="7" spans="1:10" ht="40.5" thickBot="1" x14ac:dyDescent="0.35">
      <c r="A7" s="235" t="s">
        <v>79</v>
      </c>
      <c r="B7" s="236" t="s">
        <v>31</v>
      </c>
      <c r="C7" s="237" t="s">
        <v>583</v>
      </c>
      <c r="D7" s="237" t="s">
        <v>584</v>
      </c>
      <c r="E7" s="237" t="s">
        <v>38</v>
      </c>
      <c r="F7" s="238" t="s">
        <v>22</v>
      </c>
      <c r="G7" s="137"/>
      <c r="H7" s="137"/>
      <c r="I7" s="137"/>
      <c r="J7" s="138"/>
    </row>
    <row r="8" spans="1:10" ht="15" customHeight="1" x14ac:dyDescent="0.25">
      <c r="A8" s="260" t="s">
        <v>259</v>
      </c>
      <c r="B8" s="261" t="s">
        <v>260</v>
      </c>
      <c r="C8" s="262">
        <f>SUM('5. melléklet'!C8)</f>
        <v>16484218</v>
      </c>
      <c r="D8" s="262">
        <f>'[1]4. melléklet'!D8+'[1]5. melléklet '!D8</f>
        <v>0</v>
      </c>
      <c r="E8" s="262">
        <f>'[1]4. melléklet'!E8+'[1]5. melléklet '!E8</f>
        <v>0</v>
      </c>
      <c r="F8" s="263">
        <f t="shared" ref="F8:F71" si="0">SUM(C8:E8)</f>
        <v>16484218</v>
      </c>
      <c r="G8" s="151"/>
      <c r="H8" s="151"/>
      <c r="I8" s="151"/>
      <c r="J8" s="151"/>
    </row>
    <row r="9" spans="1:10" ht="15" customHeight="1" x14ac:dyDescent="0.25">
      <c r="A9" s="197" t="s">
        <v>261</v>
      </c>
      <c r="B9" s="6" t="s">
        <v>262</v>
      </c>
      <c r="C9" s="75">
        <f>SUM('5. melléklet'!C9)</f>
        <v>20633480</v>
      </c>
      <c r="D9" s="75">
        <f>'[1]4. melléklet'!D9+'[1]5. melléklet '!D9</f>
        <v>0</v>
      </c>
      <c r="E9" s="75">
        <f>'[1]4. melléklet'!E9+'[1]5. melléklet '!E9</f>
        <v>0</v>
      </c>
      <c r="F9" s="171">
        <f t="shared" si="0"/>
        <v>20633480</v>
      </c>
      <c r="G9" s="151"/>
      <c r="H9" s="151"/>
      <c r="I9" s="151"/>
      <c r="J9" s="151"/>
    </row>
    <row r="10" spans="1:10" ht="15" customHeight="1" x14ac:dyDescent="0.25">
      <c r="A10" s="197" t="s">
        <v>263</v>
      </c>
      <c r="B10" s="6" t="s">
        <v>264</v>
      </c>
      <c r="C10" s="75">
        <f>SUM('5. melléklet'!C10)</f>
        <v>9910979</v>
      </c>
      <c r="D10" s="75">
        <f>'[1]4. melléklet'!D10+'[1]5. melléklet '!D10</f>
        <v>0</v>
      </c>
      <c r="E10" s="75">
        <f>'[1]4. melléklet'!E10+'[1]5. melléklet '!E10</f>
        <v>0</v>
      </c>
      <c r="F10" s="171">
        <f t="shared" si="0"/>
        <v>9910979</v>
      </c>
      <c r="G10" s="151"/>
      <c r="H10" s="151"/>
      <c r="I10" s="151"/>
      <c r="J10" s="151"/>
    </row>
    <row r="11" spans="1:10" ht="15" customHeight="1" x14ac:dyDescent="0.25">
      <c r="A11" s="197" t="s">
        <v>265</v>
      </c>
      <c r="B11" s="6" t="s">
        <v>266</v>
      </c>
      <c r="C11" s="75">
        <f>SUM('5. melléklet'!C11)</f>
        <v>2270000</v>
      </c>
      <c r="D11" s="75">
        <f>'[1]4. melléklet'!D11+'[1]5. melléklet '!D11</f>
        <v>0</v>
      </c>
      <c r="E11" s="75">
        <f>'[1]4. melléklet'!E11+'[1]5. melléklet '!E11</f>
        <v>0</v>
      </c>
      <c r="F11" s="171">
        <f t="shared" si="0"/>
        <v>2270000</v>
      </c>
      <c r="G11" s="151"/>
      <c r="H11" s="151"/>
      <c r="I11" s="151"/>
      <c r="J11" s="151"/>
    </row>
    <row r="12" spans="1:10" ht="15" customHeight="1" x14ac:dyDescent="0.25">
      <c r="A12" s="197" t="s">
        <v>267</v>
      </c>
      <c r="B12" s="6" t="s">
        <v>268</v>
      </c>
      <c r="C12" s="75">
        <f>SUM('5. melléklet'!C12)</f>
        <v>0</v>
      </c>
      <c r="D12" s="75">
        <f>'[1]4. melléklet'!D12+'[1]5. melléklet '!D12</f>
        <v>0</v>
      </c>
      <c r="E12" s="75">
        <f>'[1]4. melléklet'!E12+'[1]5. melléklet '!E12</f>
        <v>0</v>
      </c>
      <c r="F12" s="171">
        <f t="shared" si="0"/>
        <v>0</v>
      </c>
      <c r="G12" s="151"/>
      <c r="H12" s="151"/>
      <c r="I12" s="151"/>
      <c r="J12" s="151"/>
    </row>
    <row r="13" spans="1:10" ht="15" customHeight="1" x14ac:dyDescent="0.25">
      <c r="A13" s="197" t="s">
        <v>663</v>
      </c>
      <c r="B13" s="6" t="s">
        <v>269</v>
      </c>
      <c r="C13" s="75">
        <f>SUM('5. melléklet'!C13)</f>
        <v>0</v>
      </c>
      <c r="D13" s="75">
        <f>'[1]4. melléklet'!D13+'[1]5. melléklet '!D13</f>
        <v>0</v>
      </c>
      <c r="E13" s="75">
        <f>'[1]4. melléklet'!E13+'[1]5. melléklet '!E13</f>
        <v>0</v>
      </c>
      <c r="F13" s="171">
        <f t="shared" si="0"/>
        <v>0</v>
      </c>
      <c r="G13" s="151"/>
      <c r="H13" s="151"/>
      <c r="I13" s="151"/>
      <c r="J13" s="151"/>
    </row>
    <row r="14" spans="1:10" s="78" customFormat="1" ht="15" customHeight="1" x14ac:dyDescent="0.25">
      <c r="A14" s="198" t="s">
        <v>512</v>
      </c>
      <c r="B14" s="8" t="s">
        <v>270</v>
      </c>
      <c r="C14" s="79">
        <f>SUM(C8:C13)</f>
        <v>49298677</v>
      </c>
      <c r="D14" s="79">
        <f>'[1]4. melléklet'!D14+'[1]5. melléklet '!D14</f>
        <v>0</v>
      </c>
      <c r="E14" s="79">
        <f>'[1]4. melléklet'!E14+'[1]5. melléklet '!E14</f>
        <v>0</v>
      </c>
      <c r="F14" s="165">
        <f t="shared" si="0"/>
        <v>49298677</v>
      </c>
      <c r="G14" s="155"/>
      <c r="H14" s="155"/>
      <c r="I14" s="155"/>
      <c r="J14" s="155"/>
    </row>
    <row r="15" spans="1:10" ht="15" customHeight="1" x14ac:dyDescent="0.25">
      <c r="A15" s="197" t="s">
        <v>271</v>
      </c>
      <c r="B15" s="6" t="s">
        <v>272</v>
      </c>
      <c r="C15" s="75">
        <f>'[1]4. melléklet'!C15+'[1]5. melléklet '!C15</f>
        <v>0</v>
      </c>
      <c r="D15" s="75">
        <f>'[1]4. melléklet'!D15+'[1]5. melléklet '!D15</f>
        <v>0</v>
      </c>
      <c r="E15" s="75">
        <f>'[1]4. melléklet'!E15+'[1]5. melléklet '!E15</f>
        <v>0</v>
      </c>
      <c r="F15" s="171">
        <f t="shared" si="0"/>
        <v>0</v>
      </c>
      <c r="G15" s="151"/>
      <c r="H15" s="151"/>
      <c r="I15" s="151"/>
      <c r="J15" s="151"/>
    </row>
    <row r="16" spans="1:10" ht="15" customHeight="1" x14ac:dyDescent="0.25">
      <c r="A16" s="197" t="s">
        <v>273</v>
      </c>
      <c r="B16" s="6" t="s">
        <v>274</v>
      </c>
      <c r="C16" s="75">
        <f>'[1]4. melléklet'!C16+'[1]5. melléklet '!C16</f>
        <v>0</v>
      </c>
      <c r="D16" s="75">
        <f>'[1]4. melléklet'!D16+'[1]5. melléklet '!D16</f>
        <v>0</v>
      </c>
      <c r="E16" s="75">
        <f>'[1]4. melléklet'!E16+'[1]5. melléklet '!E16</f>
        <v>0</v>
      </c>
      <c r="F16" s="171">
        <f t="shared" si="0"/>
        <v>0</v>
      </c>
      <c r="G16" s="151"/>
      <c r="H16" s="151"/>
      <c r="I16" s="151"/>
      <c r="J16" s="151"/>
    </row>
    <row r="17" spans="1:10" ht="15" customHeight="1" x14ac:dyDescent="0.25">
      <c r="A17" s="197" t="s">
        <v>474</v>
      </c>
      <c r="B17" s="6" t="s">
        <v>275</v>
      </c>
      <c r="C17" s="75">
        <f>'[1]4. melléklet'!C17+'[1]5. melléklet '!C17</f>
        <v>0</v>
      </c>
      <c r="D17" s="75">
        <f>'[1]4. melléklet'!D17+'[1]5. melléklet '!D17</f>
        <v>0</v>
      </c>
      <c r="E17" s="75">
        <f>'[1]4. melléklet'!E17+'[1]5. melléklet '!E17</f>
        <v>0</v>
      </c>
      <c r="F17" s="171">
        <f t="shared" si="0"/>
        <v>0</v>
      </c>
      <c r="G17" s="151"/>
      <c r="H17" s="151"/>
      <c r="I17" s="151"/>
      <c r="J17" s="151"/>
    </row>
    <row r="18" spans="1:10" ht="15" customHeight="1" x14ac:dyDescent="0.25">
      <c r="A18" s="197" t="s">
        <v>475</v>
      </c>
      <c r="B18" s="6" t="s">
        <v>276</v>
      </c>
      <c r="C18" s="75">
        <f>'[1]4. melléklet'!C18+'[1]5. melléklet '!C18</f>
        <v>0</v>
      </c>
      <c r="D18" s="75">
        <f>'[1]4. melléklet'!D18+'[1]5. melléklet '!D18</f>
        <v>0</v>
      </c>
      <c r="E18" s="75">
        <f>'[1]4. melléklet'!E18+'[1]5. melléklet '!E18</f>
        <v>0</v>
      </c>
      <c r="F18" s="171">
        <f t="shared" si="0"/>
        <v>0</v>
      </c>
      <c r="G18" s="151"/>
      <c r="H18" s="151"/>
      <c r="I18" s="151"/>
      <c r="J18" s="151"/>
    </row>
    <row r="19" spans="1:10" ht="15" customHeight="1" x14ac:dyDescent="0.25">
      <c r="A19" s="197" t="s">
        <v>476</v>
      </c>
      <c r="B19" s="6" t="s">
        <v>277</v>
      </c>
      <c r="C19" s="75">
        <v>792000</v>
      </c>
      <c r="D19" s="75">
        <f>'[1]4. melléklet'!D19+'[1]5. melléklet '!D19</f>
        <v>0</v>
      </c>
      <c r="E19" s="75">
        <f>'[1]4. melléklet'!E19+'[1]5. melléklet '!E19</f>
        <v>0</v>
      </c>
      <c r="F19" s="171">
        <f t="shared" si="0"/>
        <v>792000</v>
      </c>
      <c r="G19" s="151"/>
      <c r="H19" s="151"/>
      <c r="I19" s="151"/>
      <c r="J19" s="151"/>
    </row>
    <row r="20" spans="1:10" s="78" customFormat="1" ht="15" customHeight="1" x14ac:dyDescent="0.25">
      <c r="A20" s="199" t="s">
        <v>513</v>
      </c>
      <c r="B20" s="36" t="s">
        <v>278</v>
      </c>
      <c r="C20" s="103">
        <f>SUM(C14:C19)</f>
        <v>50090677</v>
      </c>
      <c r="D20" s="103">
        <f>'[1]4. melléklet'!D20+'[1]5. melléklet '!D20</f>
        <v>0</v>
      </c>
      <c r="E20" s="103">
        <f>'[1]4. melléklet'!E20+'[1]5. melléklet '!E20</f>
        <v>0</v>
      </c>
      <c r="F20" s="165">
        <f t="shared" si="0"/>
        <v>50090677</v>
      </c>
      <c r="G20" s="155"/>
      <c r="H20" s="155"/>
      <c r="I20" s="155"/>
      <c r="J20" s="155"/>
    </row>
    <row r="21" spans="1:10" ht="15" customHeight="1" x14ac:dyDescent="0.25">
      <c r="A21" s="197" t="s">
        <v>480</v>
      </c>
      <c r="B21" s="6" t="s">
        <v>287</v>
      </c>
      <c r="C21" s="75">
        <f>'[1]4. melléklet'!C21+'[1]5. melléklet '!C21</f>
        <v>0</v>
      </c>
      <c r="D21" s="75">
        <f>'[1]4. melléklet'!D21+'[1]5. melléklet '!D21</f>
        <v>0</v>
      </c>
      <c r="E21" s="75">
        <f>'[1]4. melléklet'!E21+'[1]5. melléklet '!E21</f>
        <v>0</v>
      </c>
      <c r="F21" s="171">
        <f t="shared" si="0"/>
        <v>0</v>
      </c>
      <c r="G21" s="151"/>
      <c r="H21" s="151"/>
      <c r="I21" s="151"/>
      <c r="J21" s="151"/>
    </row>
    <row r="22" spans="1:10" ht="15" customHeight="1" x14ac:dyDescent="0.25">
      <c r="A22" s="197" t="s">
        <v>481</v>
      </c>
      <c r="B22" s="6" t="s">
        <v>288</v>
      </c>
      <c r="C22" s="75">
        <f>'[1]4. melléklet'!C22+'[1]5. melléklet '!C22</f>
        <v>0</v>
      </c>
      <c r="D22" s="75">
        <f>'[1]4. melléklet'!D22+'[1]5. melléklet '!D22</f>
        <v>0</v>
      </c>
      <c r="E22" s="75">
        <f>'[1]4. melléklet'!E22+'[1]5. melléklet '!E22</f>
        <v>0</v>
      </c>
      <c r="F22" s="171">
        <f t="shared" si="0"/>
        <v>0</v>
      </c>
      <c r="G22" s="151"/>
      <c r="H22" s="151"/>
      <c r="I22" s="151"/>
      <c r="J22" s="151"/>
    </row>
    <row r="23" spans="1:10" s="78" customFormat="1" ht="15" customHeight="1" x14ac:dyDescent="0.25">
      <c r="A23" s="198" t="s">
        <v>515</v>
      </c>
      <c r="B23" s="8" t="s">
        <v>289</v>
      </c>
      <c r="C23" s="79">
        <f>'[1]4. melléklet'!C23+'[1]5. melléklet '!C23</f>
        <v>0</v>
      </c>
      <c r="D23" s="79">
        <f>'[1]4. melléklet'!D23+'[1]5. melléklet '!D23</f>
        <v>0</v>
      </c>
      <c r="E23" s="79">
        <f>'[1]4. melléklet'!E23+'[1]5. melléklet '!E23</f>
        <v>0</v>
      </c>
      <c r="F23" s="165">
        <f t="shared" si="0"/>
        <v>0</v>
      </c>
      <c r="G23" s="151"/>
      <c r="H23" s="151"/>
      <c r="I23" s="151"/>
      <c r="J23" s="151"/>
    </row>
    <row r="24" spans="1:10" ht="15" customHeight="1" x14ac:dyDescent="0.25">
      <c r="A24" s="198" t="s">
        <v>482</v>
      </c>
      <c r="B24" s="8" t="s">
        <v>290</v>
      </c>
      <c r="C24" s="79">
        <f>'[1]4. melléklet'!C24+'[1]5. melléklet '!C24</f>
        <v>0</v>
      </c>
      <c r="D24" s="79">
        <f>'[1]4. melléklet'!D24+'[1]5. melléklet '!D24</f>
        <v>0</v>
      </c>
      <c r="E24" s="79">
        <f>'[1]4. melléklet'!E24+'[1]5. melléklet '!E24</f>
        <v>0</v>
      </c>
      <c r="F24" s="165">
        <f t="shared" si="0"/>
        <v>0</v>
      </c>
      <c r="G24" s="151"/>
      <c r="H24" s="151"/>
      <c r="I24" s="151"/>
      <c r="J24" s="151"/>
    </row>
    <row r="25" spans="1:10" ht="15" customHeight="1" x14ac:dyDescent="0.25">
      <c r="A25" s="198" t="s">
        <v>483</v>
      </c>
      <c r="B25" s="8" t="s">
        <v>291</v>
      </c>
      <c r="C25" s="79">
        <f>'[1]4. melléklet'!C25+'[1]5. melléklet '!C25</f>
        <v>0</v>
      </c>
      <c r="D25" s="79">
        <f>'[1]4. melléklet'!D25+'[1]5. melléklet '!D25</f>
        <v>0</v>
      </c>
      <c r="E25" s="79">
        <f>'[1]4. melléklet'!E25+'[1]5. melléklet '!E25</f>
        <v>0</v>
      </c>
      <c r="F25" s="165">
        <f t="shared" si="0"/>
        <v>0</v>
      </c>
      <c r="G25" s="151"/>
      <c r="H25" s="151"/>
      <c r="I25" s="151"/>
      <c r="J25" s="151"/>
    </row>
    <row r="26" spans="1:10" ht="15" customHeight="1" x14ac:dyDescent="0.25">
      <c r="A26" s="198" t="s">
        <v>484</v>
      </c>
      <c r="B26" s="8" t="s">
        <v>292</v>
      </c>
      <c r="C26" s="79">
        <v>1100000</v>
      </c>
      <c r="D26" s="79">
        <f>'[1]4. melléklet'!D26+'[1]5. melléklet '!D26</f>
        <v>0</v>
      </c>
      <c r="E26" s="79">
        <f>'[1]4. melléklet'!E26+'[1]5. melléklet '!E26</f>
        <v>0</v>
      </c>
      <c r="F26" s="165">
        <f t="shared" si="0"/>
        <v>1100000</v>
      </c>
      <c r="G26" s="155"/>
      <c r="H26" s="155"/>
      <c r="I26" s="155"/>
      <c r="J26" s="155"/>
    </row>
    <row r="27" spans="1:10" ht="15" customHeight="1" x14ac:dyDescent="0.25">
      <c r="A27" s="197" t="s">
        <v>485</v>
      </c>
      <c r="B27" s="6" t="s">
        <v>293</v>
      </c>
      <c r="C27" s="75">
        <v>4000000</v>
      </c>
      <c r="D27" s="75">
        <f>'[1]4. melléklet'!D27+'[1]5. melléklet '!D27</f>
        <v>0</v>
      </c>
      <c r="E27" s="75">
        <f>'[1]4. melléklet'!E27+'[1]5. melléklet '!E27</f>
        <v>0</v>
      </c>
      <c r="F27" s="171">
        <f t="shared" si="0"/>
        <v>4000000</v>
      </c>
      <c r="G27" s="151"/>
      <c r="H27" s="151"/>
      <c r="I27" s="151"/>
      <c r="J27" s="151"/>
    </row>
    <row r="28" spans="1:10" ht="15" customHeight="1" x14ac:dyDescent="0.25">
      <c r="A28" s="197" t="s">
        <v>486</v>
      </c>
      <c r="B28" s="6" t="s">
        <v>296</v>
      </c>
      <c r="C28" s="75">
        <f>'[1]4. melléklet'!C28+'[1]5. melléklet '!C28</f>
        <v>0</v>
      </c>
      <c r="D28" s="75">
        <f>'[1]4. melléklet'!D28+'[1]5. melléklet '!D28</f>
        <v>0</v>
      </c>
      <c r="E28" s="75">
        <f>'[1]4. melléklet'!E28+'[1]5. melléklet '!E28</f>
        <v>0</v>
      </c>
      <c r="F28" s="171">
        <f t="shared" si="0"/>
        <v>0</v>
      </c>
      <c r="G28" s="151"/>
      <c r="H28" s="151"/>
      <c r="I28" s="151"/>
      <c r="J28" s="151"/>
    </row>
    <row r="29" spans="1:10" ht="15" customHeight="1" x14ac:dyDescent="0.25">
      <c r="A29" s="197" t="s">
        <v>297</v>
      </c>
      <c r="B29" s="6" t="s">
        <v>298</v>
      </c>
      <c r="C29" s="75">
        <f>'[1]4. melléklet'!C29+'[1]5. melléklet '!C29</f>
        <v>0</v>
      </c>
      <c r="D29" s="75">
        <f>'[1]4. melléklet'!D29+'[1]5. melléklet '!D29</f>
        <v>0</v>
      </c>
      <c r="E29" s="75">
        <f>'[1]4. melléklet'!E29+'[1]5. melléklet '!E29</f>
        <v>0</v>
      </c>
      <c r="F29" s="171">
        <f t="shared" si="0"/>
        <v>0</v>
      </c>
      <c r="G29" s="151"/>
      <c r="H29" s="151"/>
      <c r="I29" s="151"/>
      <c r="J29" s="151"/>
    </row>
    <row r="30" spans="1:10" ht="15" customHeight="1" x14ac:dyDescent="0.25">
      <c r="A30" s="197" t="s">
        <v>487</v>
      </c>
      <c r="B30" s="6" t="s">
        <v>299</v>
      </c>
      <c r="C30" s="75"/>
      <c r="D30" s="75">
        <f>'[1]4. melléklet'!D30+'[1]5. melléklet '!D30</f>
        <v>0</v>
      </c>
      <c r="E30" s="75">
        <f>'[1]4. melléklet'!E30+'[1]5. melléklet '!E30</f>
        <v>0</v>
      </c>
      <c r="F30" s="171">
        <f t="shared" si="0"/>
        <v>0</v>
      </c>
      <c r="G30" s="151"/>
      <c r="H30" s="151"/>
      <c r="I30" s="151"/>
      <c r="J30" s="151"/>
    </row>
    <row r="31" spans="1:10" ht="15" customHeight="1" x14ac:dyDescent="0.25">
      <c r="A31" s="197" t="s">
        <v>488</v>
      </c>
      <c r="B31" s="6" t="s">
        <v>304</v>
      </c>
      <c r="C31" s="75">
        <f>'[1]4. melléklet'!C31+'[1]5. melléklet '!C31</f>
        <v>0</v>
      </c>
      <c r="D31" s="75">
        <f>'[1]4. melléklet'!D31+'[1]5. melléklet '!D31</f>
        <v>0</v>
      </c>
      <c r="E31" s="75">
        <f>'[1]4. melléklet'!E31+'[1]5. melléklet '!E31</f>
        <v>0</v>
      </c>
      <c r="F31" s="171">
        <f t="shared" si="0"/>
        <v>0</v>
      </c>
      <c r="G31" s="151"/>
      <c r="H31" s="151"/>
      <c r="I31" s="151"/>
      <c r="J31" s="151"/>
    </row>
    <row r="32" spans="1:10" s="78" customFormat="1" ht="15" customHeight="1" x14ac:dyDescent="0.25">
      <c r="A32" s="198" t="s">
        <v>516</v>
      </c>
      <c r="B32" s="8" t="s">
        <v>307</v>
      </c>
      <c r="C32" s="79">
        <f>SUM(C27:C31)</f>
        <v>4000000</v>
      </c>
      <c r="D32" s="79">
        <f>'[1]4. melléklet'!D32+'[1]5. melléklet '!D32</f>
        <v>0</v>
      </c>
      <c r="E32" s="79">
        <f>'[1]4. melléklet'!E32+'[1]5. melléklet '!E32</f>
        <v>0</v>
      </c>
      <c r="F32" s="165">
        <f t="shared" si="0"/>
        <v>4000000</v>
      </c>
      <c r="G32" s="151"/>
      <c r="H32" s="151"/>
      <c r="I32" s="151"/>
      <c r="J32" s="151"/>
    </row>
    <row r="33" spans="1:10" ht="15" customHeight="1" x14ac:dyDescent="0.25">
      <c r="A33" s="198" t="s">
        <v>489</v>
      </c>
      <c r="B33" s="8" t="s">
        <v>308</v>
      </c>
      <c r="C33" s="79">
        <v>250000</v>
      </c>
      <c r="D33" s="79">
        <f>'[1]4. melléklet'!D33+'[1]5. melléklet '!D33</f>
        <v>0</v>
      </c>
      <c r="E33" s="79">
        <f>'[1]4. melléklet'!E33+'[1]5. melléklet '!E33</f>
        <v>20000</v>
      </c>
      <c r="F33" s="165">
        <f t="shared" si="0"/>
        <v>270000</v>
      </c>
      <c r="G33" s="155"/>
      <c r="H33" s="155"/>
      <c r="I33" s="155"/>
      <c r="J33" s="155"/>
    </row>
    <row r="34" spans="1:10" s="78" customFormat="1" ht="15" customHeight="1" x14ac:dyDescent="0.25">
      <c r="A34" s="199" t="s">
        <v>517</v>
      </c>
      <c r="B34" s="36" t="s">
        <v>309</v>
      </c>
      <c r="C34" s="103">
        <f>SUM(C23+C24+C25+C26+C32+C33)</f>
        <v>5350000</v>
      </c>
      <c r="D34" s="103">
        <f>'[1]4. melléklet'!D34+'[1]5. melléklet '!D34</f>
        <v>0</v>
      </c>
      <c r="E34" s="103">
        <f>'[1]4. melléklet'!E34+'[1]5. melléklet '!E34</f>
        <v>20000</v>
      </c>
      <c r="F34" s="168">
        <f t="shared" si="0"/>
        <v>5370000</v>
      </c>
      <c r="G34" s="156"/>
      <c r="H34" s="156"/>
      <c r="I34" s="156"/>
      <c r="J34" s="156"/>
    </row>
    <row r="35" spans="1:10" ht="15" customHeight="1" x14ac:dyDescent="0.25">
      <c r="A35" s="212" t="s">
        <v>310</v>
      </c>
      <c r="B35" s="6" t="s">
        <v>311</v>
      </c>
      <c r="C35" s="75">
        <f>'[1]4. melléklet'!C35+'[1]5. melléklet '!C35</f>
        <v>0</v>
      </c>
      <c r="D35" s="75">
        <f>'[1]4. melléklet'!D35+'[1]5. melléklet '!D35</f>
        <v>0</v>
      </c>
      <c r="E35" s="75">
        <f>'[1]4. melléklet'!E35+'[1]5. melléklet '!E35</f>
        <v>0</v>
      </c>
      <c r="F35" s="171">
        <f t="shared" si="0"/>
        <v>0</v>
      </c>
      <c r="G35" s="151"/>
      <c r="H35" s="151"/>
      <c r="I35" s="151"/>
      <c r="J35" s="151"/>
    </row>
    <row r="36" spans="1:10" ht="15" customHeight="1" x14ac:dyDescent="0.25">
      <c r="A36" s="212" t="s">
        <v>490</v>
      </c>
      <c r="B36" s="6" t="s">
        <v>312</v>
      </c>
      <c r="C36" s="75">
        <f>'[1]4. melléklet'!C36+'[1]5. melléklet '!C36</f>
        <v>0</v>
      </c>
      <c r="D36" s="75">
        <f>'[1]4. melléklet'!D36+'[1]5. melléklet '!D36</f>
        <v>0</v>
      </c>
      <c r="E36" s="75">
        <f>'[1]4. melléklet'!E36+'[1]5. melléklet '!E36</f>
        <v>0</v>
      </c>
      <c r="F36" s="171">
        <f t="shared" si="0"/>
        <v>0</v>
      </c>
      <c r="G36" s="151"/>
      <c r="H36" s="151"/>
      <c r="I36" s="151"/>
      <c r="J36" s="151"/>
    </row>
    <row r="37" spans="1:10" ht="15" customHeight="1" x14ac:dyDescent="0.25">
      <c r="A37" s="212" t="s">
        <v>491</v>
      </c>
      <c r="B37" s="6" t="s">
        <v>313</v>
      </c>
      <c r="C37" s="75">
        <v>2390000</v>
      </c>
      <c r="D37" s="75">
        <f>'[1]4. melléklet'!D37+'[1]5. melléklet '!D37</f>
        <v>0</v>
      </c>
      <c r="E37" s="75">
        <f>'[1]4. melléklet'!E37+'[1]5. melléklet '!E37</f>
        <v>0</v>
      </c>
      <c r="F37" s="171">
        <f t="shared" si="0"/>
        <v>2390000</v>
      </c>
      <c r="G37" s="151"/>
      <c r="H37" s="151"/>
      <c r="I37" s="151"/>
      <c r="J37" s="151"/>
    </row>
    <row r="38" spans="1:10" ht="15" customHeight="1" x14ac:dyDescent="0.25">
      <c r="A38" s="212" t="s">
        <v>492</v>
      </c>
      <c r="B38" s="6" t="s">
        <v>314</v>
      </c>
      <c r="C38" s="75">
        <v>144000</v>
      </c>
      <c r="D38" s="75">
        <f>'[1]4. melléklet'!D38+'[1]5. melléklet '!D38</f>
        <v>0</v>
      </c>
      <c r="E38" s="75">
        <f>'[1]4. melléklet'!E38+'[1]5. melléklet '!E38</f>
        <v>0</v>
      </c>
      <c r="F38" s="171">
        <f t="shared" si="0"/>
        <v>144000</v>
      </c>
      <c r="G38" s="151"/>
      <c r="H38" s="151"/>
      <c r="I38" s="151"/>
      <c r="J38" s="151"/>
    </row>
    <row r="39" spans="1:10" ht="15" customHeight="1" x14ac:dyDescent="0.25">
      <c r="A39" s="212" t="s">
        <v>315</v>
      </c>
      <c r="B39" s="6" t="s">
        <v>316</v>
      </c>
      <c r="C39" s="75">
        <v>305000</v>
      </c>
      <c r="D39" s="75">
        <f>'[1]4. melléklet'!D39+'[1]5. melléklet '!D39</f>
        <v>0</v>
      </c>
      <c r="E39" s="75">
        <f>'[1]4. melléklet'!E39+'[1]5. melléklet '!E39</f>
        <v>0</v>
      </c>
      <c r="F39" s="171">
        <f t="shared" si="0"/>
        <v>305000</v>
      </c>
      <c r="G39" s="151"/>
      <c r="H39" s="151"/>
      <c r="I39" s="151"/>
      <c r="J39" s="151"/>
    </row>
    <row r="40" spans="1:10" ht="15" customHeight="1" x14ac:dyDescent="0.25">
      <c r="A40" s="212" t="s">
        <v>317</v>
      </c>
      <c r="B40" s="6" t="s">
        <v>318</v>
      </c>
      <c r="C40" s="75">
        <f>'[1]4. melléklet'!C40+'[1]5. melléklet '!C40</f>
        <v>0</v>
      </c>
      <c r="D40" s="75">
        <f>'[1]4. melléklet'!D40+'[1]5. melléklet '!D40</f>
        <v>0</v>
      </c>
      <c r="E40" s="75">
        <f>'[1]4. melléklet'!E40+'[1]5. melléklet '!E40</f>
        <v>0</v>
      </c>
      <c r="F40" s="171">
        <f t="shared" si="0"/>
        <v>0</v>
      </c>
      <c r="G40" s="151"/>
      <c r="H40" s="151"/>
      <c r="I40" s="151"/>
      <c r="J40" s="151"/>
    </row>
    <row r="41" spans="1:10" ht="15" customHeight="1" x14ac:dyDescent="0.25">
      <c r="A41" s="212" t="s">
        <v>319</v>
      </c>
      <c r="B41" s="6" t="s">
        <v>320</v>
      </c>
      <c r="C41" s="75">
        <f>'[1]4. melléklet'!C41+'[1]5. melléklet '!C41</f>
        <v>0</v>
      </c>
      <c r="D41" s="75">
        <f>'[1]4. melléklet'!D41+'[1]5. melléklet '!D41</f>
        <v>0</v>
      </c>
      <c r="E41" s="75">
        <f>'[1]4. melléklet'!E41+'[1]5. melléklet '!E41</f>
        <v>0</v>
      </c>
      <c r="F41" s="171">
        <f t="shared" si="0"/>
        <v>0</v>
      </c>
      <c r="G41" s="151"/>
      <c r="H41" s="151"/>
      <c r="I41" s="151"/>
      <c r="J41" s="151"/>
    </row>
    <row r="42" spans="1:10" ht="15" customHeight="1" x14ac:dyDescent="0.25">
      <c r="A42" s="212" t="s">
        <v>493</v>
      </c>
      <c r="B42" s="6" t="s">
        <v>321</v>
      </c>
      <c r="C42" s="75">
        <f>'[1]4. melléklet'!C42+'[1]5. melléklet '!C42</f>
        <v>0</v>
      </c>
      <c r="D42" s="75">
        <f>'[1]4. melléklet'!D42+'[1]5. melléklet '!D42</f>
        <v>0</v>
      </c>
      <c r="E42" s="75">
        <f>'[1]4. melléklet'!E42+'[1]5. melléklet '!E42</f>
        <v>0</v>
      </c>
      <c r="F42" s="171">
        <f t="shared" si="0"/>
        <v>0</v>
      </c>
      <c r="G42" s="151"/>
      <c r="H42" s="151"/>
      <c r="I42" s="151"/>
      <c r="J42" s="151"/>
    </row>
    <row r="43" spans="1:10" ht="15" customHeight="1" x14ac:dyDescent="0.25">
      <c r="A43" s="212" t="s">
        <v>494</v>
      </c>
      <c r="B43" s="6" t="s">
        <v>322</v>
      </c>
      <c r="C43" s="75">
        <f>'[1]4. melléklet'!C43+'[1]5. melléklet '!C43</f>
        <v>0</v>
      </c>
      <c r="D43" s="75">
        <f>'[1]4. melléklet'!D43+'[1]5. melléklet '!D43</f>
        <v>0</v>
      </c>
      <c r="E43" s="75">
        <f>'[1]4. melléklet'!E43+'[1]5. melléklet '!E43</f>
        <v>0</v>
      </c>
      <c r="F43" s="171">
        <f t="shared" si="0"/>
        <v>0</v>
      </c>
      <c r="G43" s="151"/>
      <c r="H43" s="151"/>
      <c r="I43" s="151"/>
      <c r="J43" s="151"/>
    </row>
    <row r="44" spans="1:10" ht="15" customHeight="1" x14ac:dyDescent="0.25">
      <c r="A44" s="212" t="s">
        <v>495</v>
      </c>
      <c r="B44" s="6" t="s">
        <v>684</v>
      </c>
      <c r="C44" s="75">
        <v>0</v>
      </c>
      <c r="D44" s="75">
        <v>0</v>
      </c>
      <c r="E44" s="75">
        <f>'[1]4. melléklet'!E44+'[1]5. melléklet '!E44</f>
        <v>0</v>
      </c>
      <c r="F44" s="171">
        <f t="shared" si="0"/>
        <v>0</v>
      </c>
      <c r="G44" s="151"/>
      <c r="H44" s="151"/>
      <c r="I44" s="151"/>
      <c r="J44" s="151"/>
    </row>
    <row r="45" spans="1:10" s="78" customFormat="1" ht="15" customHeight="1" x14ac:dyDescent="0.25">
      <c r="A45" s="214" t="s">
        <v>518</v>
      </c>
      <c r="B45" s="36" t="s">
        <v>323</v>
      </c>
      <c r="C45" s="103">
        <f>SUM(C35:C44)</f>
        <v>2839000</v>
      </c>
      <c r="D45" s="103">
        <f t="shared" ref="D45:E45" si="1">SUM(D35:D44)</f>
        <v>0</v>
      </c>
      <c r="E45" s="103">
        <f t="shared" si="1"/>
        <v>0</v>
      </c>
      <c r="F45" s="168">
        <f>SUM(F35:F44)</f>
        <v>2839000</v>
      </c>
      <c r="G45" s="156"/>
      <c r="H45" s="156"/>
      <c r="I45" s="156"/>
      <c r="J45" s="156"/>
    </row>
    <row r="46" spans="1:10" ht="15" customHeight="1" x14ac:dyDescent="0.25">
      <c r="A46" s="212" t="s">
        <v>332</v>
      </c>
      <c r="B46" s="6" t="s">
        <v>333</v>
      </c>
      <c r="C46" s="75">
        <f>'[1]4. melléklet'!C46+'[1]5. melléklet '!C46</f>
        <v>0</v>
      </c>
      <c r="D46" s="75">
        <f>'[1]4. melléklet'!D46+'[1]5. melléklet '!D46</f>
        <v>0</v>
      </c>
      <c r="E46" s="75">
        <f>'[1]4. melléklet'!E46+'[1]5. melléklet '!E46</f>
        <v>0</v>
      </c>
      <c r="F46" s="171">
        <f t="shared" si="0"/>
        <v>0</v>
      </c>
      <c r="G46" s="151"/>
      <c r="H46" s="151"/>
      <c r="I46" s="151"/>
      <c r="J46" s="151"/>
    </row>
    <row r="47" spans="1:10" ht="15" customHeight="1" x14ac:dyDescent="0.25">
      <c r="A47" s="197" t="s">
        <v>499</v>
      </c>
      <c r="B47" s="6" t="s">
        <v>334</v>
      </c>
      <c r="C47" s="75">
        <f>'[1]4. melléklet'!C47+'[1]5. melléklet '!C47</f>
        <v>0</v>
      </c>
      <c r="D47" s="75">
        <f>'[1]4. melléklet'!D47+'[1]5. melléklet '!D47</f>
        <v>0</v>
      </c>
      <c r="E47" s="75">
        <f>'[1]4. melléklet'!E47+'[1]5. melléklet '!E47</f>
        <v>0</v>
      </c>
      <c r="F47" s="171">
        <f t="shared" si="0"/>
        <v>0</v>
      </c>
      <c r="G47" s="151"/>
      <c r="H47" s="151"/>
      <c r="I47" s="151"/>
      <c r="J47" s="151"/>
    </row>
    <row r="48" spans="1:10" ht="15" customHeight="1" x14ac:dyDescent="0.25">
      <c r="A48" s="212" t="s">
        <v>500</v>
      </c>
      <c r="B48" s="6" t="s">
        <v>335</v>
      </c>
      <c r="C48" s="75">
        <v>0</v>
      </c>
      <c r="D48" s="75">
        <f>'[1]4. melléklet'!D48+'[1]5. melléklet '!D48</f>
        <v>0</v>
      </c>
      <c r="E48" s="75">
        <f>'[1]4. melléklet'!E48+'[1]5. melléklet '!E48</f>
        <v>0</v>
      </c>
      <c r="F48" s="171">
        <f t="shared" si="0"/>
        <v>0</v>
      </c>
      <c r="G48" s="151"/>
      <c r="H48" s="151"/>
      <c r="I48" s="151"/>
      <c r="J48" s="151"/>
    </row>
    <row r="49" spans="1:10" s="78" customFormat="1" ht="15" customHeight="1" x14ac:dyDescent="0.25">
      <c r="A49" s="199" t="s">
        <v>520</v>
      </c>
      <c r="B49" s="36" t="s">
        <v>336</v>
      </c>
      <c r="C49" s="103">
        <f>SUM(C46:C48)</f>
        <v>0</v>
      </c>
      <c r="D49" s="103">
        <f>'[1]4. melléklet'!D49+'[1]5. melléklet '!D49</f>
        <v>0</v>
      </c>
      <c r="E49" s="103">
        <f>'[1]4. melléklet'!E49+'[1]5. melléklet '!E49</f>
        <v>0</v>
      </c>
      <c r="F49" s="168">
        <f t="shared" si="0"/>
        <v>0</v>
      </c>
      <c r="G49" s="329"/>
      <c r="H49" s="329"/>
      <c r="I49" s="329"/>
      <c r="J49" s="329"/>
    </row>
    <row r="50" spans="1:10" s="78" customFormat="1" ht="15" customHeight="1" x14ac:dyDescent="0.25">
      <c r="A50" s="217" t="s">
        <v>39</v>
      </c>
      <c r="B50" s="129"/>
      <c r="C50" s="130">
        <f>SUM('5. melléklet'!C50+'6. melléklet '!C50)</f>
        <v>58279677</v>
      </c>
      <c r="D50" s="130">
        <f t="shared" ref="D50:F50" si="2">D20+D34+D45+D49</f>
        <v>0</v>
      </c>
      <c r="E50" s="130">
        <f t="shared" si="2"/>
        <v>20000</v>
      </c>
      <c r="F50" s="246">
        <f t="shared" si="2"/>
        <v>58299677</v>
      </c>
      <c r="G50" s="180"/>
      <c r="H50" s="180"/>
      <c r="I50" s="180"/>
      <c r="J50" s="180"/>
    </row>
    <row r="51" spans="1:10" ht="15" customHeight="1" x14ac:dyDescent="0.25">
      <c r="A51" s="197" t="s">
        <v>279</v>
      </c>
      <c r="B51" s="6" t="s">
        <v>280</v>
      </c>
      <c r="C51" s="75">
        <v>0</v>
      </c>
      <c r="D51" s="75">
        <f>'[1]4. melléklet'!D51+'[1]5. melléklet '!D51</f>
        <v>0</v>
      </c>
      <c r="E51" s="75">
        <f>'[1]4. melléklet'!E51+'[1]5. melléklet '!E51</f>
        <v>0</v>
      </c>
      <c r="F51" s="171">
        <f t="shared" si="0"/>
        <v>0</v>
      </c>
      <c r="G51" s="151"/>
      <c r="H51" s="151"/>
      <c r="I51" s="151"/>
      <c r="J51" s="151"/>
    </row>
    <row r="52" spans="1:10" ht="15" customHeight="1" x14ac:dyDescent="0.25">
      <c r="A52" s="197" t="s">
        <v>281</v>
      </c>
      <c r="B52" s="6" t="s">
        <v>282</v>
      </c>
      <c r="C52" s="75">
        <f>'[1]4. melléklet'!C52+'[1]5. melléklet '!C52</f>
        <v>0</v>
      </c>
      <c r="D52" s="75">
        <f>'[1]4. melléklet'!D52+'[1]5. melléklet '!D52</f>
        <v>0</v>
      </c>
      <c r="E52" s="75">
        <f>'[1]4. melléklet'!E52+'[1]5. melléklet '!E52</f>
        <v>0</v>
      </c>
      <c r="F52" s="171">
        <f t="shared" si="0"/>
        <v>0</v>
      </c>
      <c r="G52" s="151"/>
      <c r="H52" s="151"/>
      <c r="I52" s="151"/>
      <c r="J52" s="151"/>
    </row>
    <row r="53" spans="1:10" ht="15" customHeight="1" x14ac:dyDescent="0.25">
      <c r="A53" s="197" t="s">
        <v>477</v>
      </c>
      <c r="B53" s="6" t="s">
        <v>283</v>
      </c>
      <c r="C53" s="75">
        <f>'[1]4. melléklet'!C53+'[1]5. melléklet '!C53</f>
        <v>0</v>
      </c>
      <c r="D53" s="75">
        <f>'[1]4. melléklet'!D53+'[1]5. melléklet '!D53</f>
        <v>0</v>
      </c>
      <c r="E53" s="75">
        <f>'[1]4. melléklet'!E53+'[1]5. melléklet '!E53</f>
        <v>0</v>
      </c>
      <c r="F53" s="171">
        <f t="shared" si="0"/>
        <v>0</v>
      </c>
      <c r="G53" s="151"/>
      <c r="H53" s="151"/>
      <c r="I53" s="151"/>
      <c r="J53" s="151"/>
    </row>
    <row r="54" spans="1:10" ht="15" customHeight="1" x14ac:dyDescent="0.25">
      <c r="A54" s="197" t="s">
        <v>478</v>
      </c>
      <c r="B54" s="6" t="s">
        <v>284</v>
      </c>
      <c r="C54" s="75">
        <f>'[1]4. melléklet'!C54+'[1]5. melléklet '!C54</f>
        <v>0</v>
      </c>
      <c r="D54" s="75">
        <f>'[1]4. melléklet'!D54+'[1]5. melléklet '!D54</f>
        <v>0</v>
      </c>
      <c r="E54" s="75">
        <f>'[1]4. melléklet'!E54+'[1]5. melléklet '!E54</f>
        <v>0</v>
      </c>
      <c r="F54" s="171">
        <f t="shared" si="0"/>
        <v>0</v>
      </c>
      <c r="G54" s="151"/>
      <c r="H54" s="151"/>
      <c r="I54" s="151"/>
      <c r="J54" s="151"/>
    </row>
    <row r="55" spans="1:10" ht="15" customHeight="1" x14ac:dyDescent="0.25">
      <c r="A55" s="197" t="s">
        <v>479</v>
      </c>
      <c r="B55" s="6" t="s">
        <v>285</v>
      </c>
      <c r="C55" s="75"/>
      <c r="D55" s="75">
        <f>'[1]4. melléklet'!D55+'[1]5. melléklet '!D55</f>
        <v>0</v>
      </c>
      <c r="E55" s="75">
        <f>'[1]4. melléklet'!E55+'[1]5. melléklet '!E55</f>
        <v>0</v>
      </c>
      <c r="F55" s="171">
        <f t="shared" si="0"/>
        <v>0</v>
      </c>
      <c r="G55" s="151"/>
      <c r="H55" s="151"/>
      <c r="I55" s="151"/>
      <c r="J55" s="151"/>
    </row>
    <row r="56" spans="1:10" s="78" customFormat="1" ht="15" customHeight="1" x14ac:dyDescent="0.25">
      <c r="A56" s="199" t="s">
        <v>514</v>
      </c>
      <c r="B56" s="36" t="s">
        <v>286</v>
      </c>
      <c r="C56" s="79">
        <f>SUM(C51:C55)</f>
        <v>0</v>
      </c>
      <c r="D56" s="79">
        <f>'[1]4. melléklet'!D56+'[1]5. melléklet '!D56</f>
        <v>0</v>
      </c>
      <c r="E56" s="79">
        <f>'[1]4. melléklet'!E56+'[1]5. melléklet '!E56</f>
        <v>0</v>
      </c>
      <c r="F56" s="165">
        <f t="shared" si="0"/>
        <v>0</v>
      </c>
      <c r="G56" s="151"/>
      <c r="H56" s="151"/>
      <c r="I56" s="151"/>
      <c r="J56" s="151"/>
    </row>
    <row r="57" spans="1:10" ht="15" customHeight="1" x14ac:dyDescent="0.25">
      <c r="A57" s="212" t="s">
        <v>496</v>
      </c>
      <c r="B57" s="6" t="s">
        <v>324</v>
      </c>
      <c r="C57" s="75">
        <f>'[1]4. melléklet'!C57+'[1]5. melléklet '!C57</f>
        <v>0</v>
      </c>
      <c r="D57" s="75">
        <f>'[1]4. melléklet'!D57+'[1]5. melléklet '!D57</f>
        <v>0</v>
      </c>
      <c r="E57" s="75">
        <f>'[1]4. melléklet'!E57+'[1]5. melléklet '!E57</f>
        <v>0</v>
      </c>
      <c r="F57" s="171">
        <f t="shared" si="0"/>
        <v>0</v>
      </c>
      <c r="G57" s="151"/>
      <c r="H57" s="151"/>
      <c r="I57" s="151"/>
      <c r="J57" s="151"/>
    </row>
    <row r="58" spans="1:10" ht="15" customHeight="1" x14ac:dyDescent="0.25">
      <c r="A58" s="212" t="s">
        <v>497</v>
      </c>
      <c r="B58" s="6" t="s">
        <v>325</v>
      </c>
      <c r="C58" s="75">
        <f>'[1]4. melléklet'!C58+'[1]5. melléklet '!C58</f>
        <v>0</v>
      </c>
      <c r="D58" s="75">
        <f>'[1]4. melléklet'!D58+'[1]5. melléklet '!D58</f>
        <v>0</v>
      </c>
      <c r="E58" s="75">
        <f>'[1]4. melléklet'!E58+'[1]5. melléklet '!E58</f>
        <v>0</v>
      </c>
      <c r="F58" s="171">
        <f t="shared" si="0"/>
        <v>0</v>
      </c>
      <c r="G58" s="151"/>
      <c r="H58" s="151"/>
      <c r="I58" s="151"/>
      <c r="J58" s="151"/>
    </row>
    <row r="59" spans="1:10" ht="15" customHeight="1" x14ac:dyDescent="0.25">
      <c r="A59" s="212" t="s">
        <v>326</v>
      </c>
      <c r="B59" s="6" t="s">
        <v>327</v>
      </c>
      <c r="C59" s="75">
        <f>'[1]4. melléklet'!C59+'[1]5. melléklet '!C59</f>
        <v>0</v>
      </c>
      <c r="D59" s="75">
        <f>'[1]4. melléklet'!D59+'[1]5. melléklet '!D59</f>
        <v>0</v>
      </c>
      <c r="E59" s="75">
        <f>'[1]4. melléklet'!E59+'[1]5. melléklet '!E59</f>
        <v>0</v>
      </c>
      <c r="F59" s="171">
        <f t="shared" si="0"/>
        <v>0</v>
      </c>
      <c r="G59" s="151"/>
      <c r="H59" s="151"/>
      <c r="I59" s="151"/>
      <c r="J59" s="151"/>
    </row>
    <row r="60" spans="1:10" ht="15" customHeight="1" x14ac:dyDescent="0.25">
      <c r="A60" s="212" t="s">
        <v>498</v>
      </c>
      <c r="B60" s="6" t="s">
        <v>328</v>
      </c>
      <c r="C60" s="75">
        <f>'[1]4. melléklet'!C60+'[1]5. melléklet '!C60</f>
        <v>0</v>
      </c>
      <c r="D60" s="75">
        <f>'[1]4. melléklet'!D60+'[1]5. melléklet '!D60</f>
        <v>0</v>
      </c>
      <c r="E60" s="75">
        <f>'[1]4. melléklet'!E60+'[1]5. melléklet '!E60</f>
        <v>0</v>
      </c>
      <c r="F60" s="171">
        <f t="shared" si="0"/>
        <v>0</v>
      </c>
      <c r="G60" s="151"/>
      <c r="H60" s="151"/>
      <c r="I60" s="151"/>
      <c r="J60" s="151"/>
    </row>
    <row r="61" spans="1:10" ht="15" customHeight="1" x14ac:dyDescent="0.25">
      <c r="A61" s="212" t="s">
        <v>329</v>
      </c>
      <c r="B61" s="6" t="s">
        <v>330</v>
      </c>
      <c r="C61" s="75">
        <f>'[1]4. melléklet'!C61+'[1]5. melléklet '!C61</f>
        <v>0</v>
      </c>
      <c r="D61" s="75">
        <f>'[1]4. melléklet'!D61+'[1]5. melléklet '!D61</f>
        <v>0</v>
      </c>
      <c r="E61" s="75">
        <f>'[1]4. melléklet'!E61+'[1]5. melléklet '!E61</f>
        <v>0</v>
      </c>
      <c r="F61" s="171">
        <f t="shared" si="0"/>
        <v>0</v>
      </c>
      <c r="G61" s="151"/>
      <c r="H61" s="151"/>
      <c r="I61" s="151"/>
      <c r="J61" s="151"/>
    </row>
    <row r="62" spans="1:10" s="78" customFormat="1" ht="15" customHeight="1" x14ac:dyDescent="0.25">
      <c r="A62" s="199" t="s">
        <v>519</v>
      </c>
      <c r="B62" s="36" t="s">
        <v>331</v>
      </c>
      <c r="C62" s="79">
        <f>'[1]4. melléklet'!C62+'[1]5. melléklet '!C62</f>
        <v>0</v>
      </c>
      <c r="D62" s="79">
        <f>'[1]4. melléklet'!D62+'[1]5. melléklet '!D62</f>
        <v>0</v>
      </c>
      <c r="E62" s="79">
        <f>'[1]4. melléklet'!E62+'[1]5. melléklet '!E62</f>
        <v>0</v>
      </c>
      <c r="F62" s="165">
        <f t="shared" si="0"/>
        <v>0</v>
      </c>
      <c r="G62" s="151"/>
      <c r="H62" s="151"/>
      <c r="I62" s="151"/>
      <c r="J62" s="151"/>
    </row>
    <row r="63" spans="1:10" ht="15" customHeight="1" x14ac:dyDescent="0.25">
      <c r="A63" s="212" t="s">
        <v>337</v>
      </c>
      <c r="B63" s="6" t="s">
        <v>338</v>
      </c>
      <c r="C63" s="75">
        <f>'[1]4. melléklet'!C63+'[1]5. melléklet '!C63</f>
        <v>0</v>
      </c>
      <c r="D63" s="75">
        <f>'[1]4. melléklet'!D63+'[1]5. melléklet '!D63</f>
        <v>0</v>
      </c>
      <c r="E63" s="75">
        <f>'[1]4. melléklet'!E63+'[1]5. melléklet '!E63</f>
        <v>0</v>
      </c>
      <c r="F63" s="171">
        <f t="shared" si="0"/>
        <v>0</v>
      </c>
      <c r="G63" s="151"/>
      <c r="H63" s="151"/>
      <c r="I63" s="151"/>
      <c r="J63" s="151"/>
    </row>
    <row r="64" spans="1:10" ht="15" customHeight="1" x14ac:dyDescent="0.25">
      <c r="A64" s="197" t="s">
        <v>501</v>
      </c>
      <c r="B64" s="6" t="s">
        <v>339</v>
      </c>
      <c r="C64" s="75">
        <f>'[1]4. melléklet'!C64+'[1]5. melléklet '!C64</f>
        <v>0</v>
      </c>
      <c r="D64" s="75">
        <f>'[1]4. melléklet'!D64+'[1]5. melléklet '!D64</f>
        <v>0</v>
      </c>
      <c r="E64" s="75">
        <f>'[1]4. melléklet'!E64+'[1]5. melléklet '!E64</f>
        <v>0</v>
      </c>
      <c r="F64" s="171">
        <f t="shared" si="0"/>
        <v>0</v>
      </c>
      <c r="G64" s="151"/>
      <c r="H64" s="151"/>
      <c r="I64" s="151"/>
      <c r="J64" s="151"/>
    </row>
    <row r="65" spans="1:11" ht="15" customHeight="1" x14ac:dyDescent="0.25">
      <c r="A65" s="212" t="s">
        <v>502</v>
      </c>
      <c r="B65" s="6" t="s">
        <v>340</v>
      </c>
      <c r="C65" s="75">
        <f>'[1]4. melléklet'!C65+'[1]5. melléklet '!C65</f>
        <v>0</v>
      </c>
      <c r="D65" s="75">
        <f>'[1]4. melléklet'!D65+'[1]5. melléklet '!D65</f>
        <v>0</v>
      </c>
      <c r="E65" s="75">
        <f>'[1]4. melléklet'!E65+'[1]5. melléklet '!E65</f>
        <v>0</v>
      </c>
      <c r="F65" s="171">
        <f t="shared" si="0"/>
        <v>0</v>
      </c>
      <c r="G65" s="151"/>
      <c r="H65" s="151"/>
      <c r="I65" s="151"/>
      <c r="J65" s="151"/>
    </row>
    <row r="66" spans="1:11" s="78" customFormat="1" ht="15" customHeight="1" x14ac:dyDescent="0.25">
      <c r="A66" s="199" t="s">
        <v>522</v>
      </c>
      <c r="B66" s="36" t="s">
        <v>341</v>
      </c>
      <c r="C66" s="79">
        <f>'[1]4. melléklet'!C66+'[1]5. melléklet '!C66</f>
        <v>0</v>
      </c>
      <c r="D66" s="79">
        <f>'[1]4. melléklet'!D66+'[1]5. melléklet '!D66</f>
        <v>0</v>
      </c>
      <c r="E66" s="79">
        <f>'[1]4. melléklet'!E66+'[1]5. melléklet '!E66</f>
        <v>0</v>
      </c>
      <c r="F66" s="165">
        <f t="shared" si="0"/>
        <v>0</v>
      </c>
      <c r="G66" s="151"/>
      <c r="H66" s="151"/>
      <c r="I66" s="151"/>
      <c r="J66" s="151"/>
    </row>
    <row r="67" spans="1:11" s="78" customFormat="1" ht="15" customHeight="1" x14ac:dyDescent="0.25">
      <c r="A67" s="217" t="s">
        <v>40</v>
      </c>
      <c r="B67" s="129"/>
      <c r="C67" s="130">
        <f>SUM('5. melléklet'!C67+'6. melléklet '!C67)</f>
        <v>0</v>
      </c>
      <c r="D67" s="130">
        <f t="shared" ref="D67:F67" si="3">D56+D62+D66</f>
        <v>0</v>
      </c>
      <c r="E67" s="130">
        <f t="shared" si="3"/>
        <v>0</v>
      </c>
      <c r="F67" s="246">
        <f t="shared" si="3"/>
        <v>0</v>
      </c>
      <c r="G67" s="180"/>
      <c r="H67" s="180"/>
      <c r="I67" s="180"/>
      <c r="J67" s="180"/>
      <c r="K67" s="185"/>
    </row>
    <row r="68" spans="1:11" s="78" customFormat="1" ht="15.75" x14ac:dyDescent="0.25">
      <c r="A68" s="247" t="s">
        <v>521</v>
      </c>
      <c r="B68" s="120" t="s">
        <v>342</v>
      </c>
      <c r="C68" s="124">
        <f>SUM(C20+C34+C45+C49+C56+C62+C66)</f>
        <v>58279677</v>
      </c>
      <c r="D68" s="124">
        <f t="shared" ref="D68:F68" si="4">SUM(D20+D34+D45+D49+D56+D62+D66)</f>
        <v>0</v>
      </c>
      <c r="E68" s="124">
        <f t="shared" si="4"/>
        <v>20000</v>
      </c>
      <c r="F68" s="169">
        <f t="shared" si="4"/>
        <v>58299677</v>
      </c>
      <c r="G68" s="329"/>
      <c r="H68" s="329"/>
      <c r="I68" s="329"/>
      <c r="J68" s="329"/>
      <c r="K68" s="185"/>
    </row>
    <row r="69" spans="1:11" s="78" customFormat="1" ht="15.75" x14ac:dyDescent="0.25">
      <c r="A69" s="248" t="s">
        <v>41</v>
      </c>
      <c r="B69" s="131"/>
      <c r="C69" s="132">
        <f>C50-'4. melléklet'!C76</f>
        <v>-6777160</v>
      </c>
      <c r="D69" s="132">
        <f>D50-'4. melléklet'!D76</f>
        <v>0</v>
      </c>
      <c r="E69" s="132">
        <f>E50-'4. melléklet'!E76</f>
        <v>7000</v>
      </c>
      <c r="F69" s="249">
        <f>F50-'4. melléklet'!F76</f>
        <v>-6770160</v>
      </c>
      <c r="G69" s="180"/>
      <c r="H69" s="180"/>
      <c r="I69" s="180"/>
      <c r="J69" s="180"/>
      <c r="K69" s="185"/>
    </row>
    <row r="70" spans="1:11" s="78" customFormat="1" ht="15.75" x14ac:dyDescent="0.25">
      <c r="A70" s="248" t="s">
        <v>42</v>
      </c>
      <c r="B70" s="131"/>
      <c r="C70" s="132">
        <f>C67-'4. melléklet'!C100</f>
        <v>-78161893</v>
      </c>
      <c r="D70" s="132">
        <f>D67-'4. melléklet'!D100</f>
        <v>0</v>
      </c>
      <c r="E70" s="132">
        <f>E67-'4. melléklet'!E100</f>
        <v>0</v>
      </c>
      <c r="F70" s="249">
        <f>F67-'4. melléklet'!F100</f>
        <v>-78161893</v>
      </c>
      <c r="G70" s="180"/>
      <c r="H70" s="180"/>
      <c r="I70" s="180"/>
      <c r="J70" s="180"/>
      <c r="K70" s="185"/>
    </row>
    <row r="71" spans="1:11" x14ac:dyDescent="0.25">
      <c r="A71" s="222" t="s">
        <v>503</v>
      </c>
      <c r="B71" s="5" t="s">
        <v>343</v>
      </c>
      <c r="C71" s="75">
        <f>'[1]4. melléklet'!C71+'[1]5. melléklet '!C71</f>
        <v>0</v>
      </c>
      <c r="D71" s="75">
        <f>'[1]4. melléklet'!D71+'[1]5. melléklet '!D71</f>
        <v>0</v>
      </c>
      <c r="E71" s="75">
        <f>'[1]4. melléklet'!E71+'[1]5. melléklet '!E71</f>
        <v>0</v>
      </c>
      <c r="F71" s="171">
        <f t="shared" si="0"/>
        <v>0</v>
      </c>
      <c r="G71" s="184"/>
      <c r="H71" s="184"/>
      <c r="I71" s="184"/>
      <c r="J71" s="184"/>
      <c r="K71" s="66"/>
    </row>
    <row r="72" spans="1:11" x14ac:dyDescent="0.25">
      <c r="A72" s="212" t="s">
        <v>344</v>
      </c>
      <c r="B72" s="5" t="s">
        <v>345</v>
      </c>
      <c r="C72" s="75">
        <f>'[1]4. melléklet'!C72+'[1]5. melléklet '!C72</f>
        <v>0</v>
      </c>
      <c r="D72" s="75">
        <f>'[1]4. melléklet'!D72+'[1]5. melléklet '!D72</f>
        <v>0</v>
      </c>
      <c r="E72" s="75">
        <f>'[1]4. melléklet'!E72+'[1]5. melléklet '!E72</f>
        <v>0</v>
      </c>
      <c r="F72" s="171">
        <f t="shared" ref="F72:F97" si="5">SUM(C72:E72)</f>
        <v>0</v>
      </c>
      <c r="G72" s="151"/>
      <c r="H72" s="151"/>
      <c r="I72" s="151"/>
      <c r="J72" s="151"/>
    </row>
    <row r="73" spans="1:11" x14ac:dyDescent="0.25">
      <c r="A73" s="222" t="s">
        <v>504</v>
      </c>
      <c r="B73" s="5" t="s">
        <v>346</v>
      </c>
      <c r="C73" s="75">
        <f>'[1]4. melléklet'!C73+'[1]5. melléklet '!C73</f>
        <v>0</v>
      </c>
      <c r="D73" s="75">
        <f>'[1]4. melléklet'!D73+'[1]5. melléklet '!D73</f>
        <v>0</v>
      </c>
      <c r="E73" s="75">
        <f>'[1]4. melléklet'!E73+'[1]5. melléklet '!E73</f>
        <v>0</v>
      </c>
      <c r="F73" s="171">
        <f t="shared" si="5"/>
        <v>0</v>
      </c>
      <c r="G73" s="151"/>
      <c r="H73" s="151"/>
      <c r="I73" s="151"/>
      <c r="J73" s="151"/>
    </row>
    <row r="74" spans="1:11" s="78" customFormat="1" x14ac:dyDescent="0.25">
      <c r="A74" s="221" t="s">
        <v>523</v>
      </c>
      <c r="B74" s="7" t="s">
        <v>347</v>
      </c>
      <c r="C74" s="79">
        <f>'[1]4. melléklet'!C74+'[1]5. melléklet '!C74</f>
        <v>0</v>
      </c>
      <c r="D74" s="79">
        <f>'[1]4. melléklet'!D74+'[1]5. melléklet '!D74</f>
        <v>0</v>
      </c>
      <c r="E74" s="79">
        <f>'[1]4. melléklet'!E74+'[1]5. melléklet '!E74</f>
        <v>0</v>
      </c>
      <c r="F74" s="165">
        <f t="shared" si="5"/>
        <v>0</v>
      </c>
      <c r="G74" s="151"/>
      <c r="H74" s="151"/>
      <c r="I74" s="151"/>
      <c r="J74" s="151"/>
    </row>
    <row r="75" spans="1:11" x14ac:dyDescent="0.25">
      <c r="A75" s="212" t="s">
        <v>505</v>
      </c>
      <c r="B75" s="5" t="s">
        <v>348</v>
      </c>
      <c r="C75" s="75">
        <f>'[1]4. melléklet'!C75+'[1]5. melléklet '!C75</f>
        <v>0</v>
      </c>
      <c r="D75" s="75">
        <f>'[1]4. melléklet'!D75+'[1]5. melléklet '!D75</f>
        <v>0</v>
      </c>
      <c r="E75" s="75">
        <f>'[1]4. melléklet'!E75+'[1]5. melléklet '!E75</f>
        <v>0</v>
      </c>
      <c r="F75" s="171">
        <f t="shared" si="5"/>
        <v>0</v>
      </c>
      <c r="G75" s="151"/>
      <c r="H75" s="151"/>
      <c r="I75" s="151"/>
      <c r="J75" s="151"/>
    </row>
    <row r="76" spans="1:11" x14ac:dyDescent="0.25">
      <c r="A76" s="222" t="s">
        <v>349</v>
      </c>
      <c r="B76" s="5" t="s">
        <v>350</v>
      </c>
      <c r="C76" s="75">
        <f>'[1]4. melléklet'!C76+'[1]5. melléklet '!C76</f>
        <v>0</v>
      </c>
      <c r="D76" s="75">
        <f>'[1]4. melléklet'!D76+'[1]5. melléklet '!D76</f>
        <v>0</v>
      </c>
      <c r="E76" s="75">
        <f>'[1]4. melléklet'!E76+'[1]5. melléklet '!E76</f>
        <v>0</v>
      </c>
      <c r="F76" s="171">
        <f t="shared" si="5"/>
        <v>0</v>
      </c>
      <c r="G76" s="151"/>
      <c r="H76" s="151"/>
      <c r="I76" s="151"/>
      <c r="J76" s="151"/>
    </row>
    <row r="77" spans="1:11" x14ac:dyDescent="0.25">
      <c r="A77" s="212" t="s">
        <v>506</v>
      </c>
      <c r="B77" s="5" t="s">
        <v>351</v>
      </c>
      <c r="C77" s="75">
        <f>'[1]4. melléklet'!C77+'[1]5. melléklet '!C77</f>
        <v>0</v>
      </c>
      <c r="D77" s="75">
        <f>'[1]4. melléklet'!D77+'[1]5. melléklet '!D77</f>
        <v>0</v>
      </c>
      <c r="E77" s="75">
        <f>'[1]4. melléklet'!E77+'[1]5. melléklet '!E77</f>
        <v>0</v>
      </c>
      <c r="F77" s="171">
        <f t="shared" si="5"/>
        <v>0</v>
      </c>
      <c r="G77" s="151"/>
      <c r="H77" s="151"/>
      <c r="I77" s="151"/>
      <c r="J77" s="151"/>
    </row>
    <row r="78" spans="1:11" x14ac:dyDescent="0.25">
      <c r="A78" s="222" t="s">
        <v>352</v>
      </c>
      <c r="B78" s="5" t="s">
        <v>353</v>
      </c>
      <c r="C78" s="75">
        <f>'[1]4. melléklet'!C78+'[1]5. melléklet '!C78</f>
        <v>0</v>
      </c>
      <c r="D78" s="75">
        <f>'[1]4. melléklet'!D78+'[1]5. melléklet '!D78</f>
        <v>0</v>
      </c>
      <c r="E78" s="75">
        <f>'[1]4. melléklet'!E78+'[1]5. melléklet '!E78</f>
        <v>0</v>
      </c>
      <c r="F78" s="171">
        <f t="shared" si="5"/>
        <v>0</v>
      </c>
      <c r="G78" s="151"/>
      <c r="H78" s="151"/>
      <c r="I78" s="151"/>
      <c r="J78" s="151"/>
    </row>
    <row r="79" spans="1:11" s="78" customFormat="1" x14ac:dyDescent="0.25">
      <c r="A79" s="223" t="s">
        <v>524</v>
      </c>
      <c r="B79" s="7" t="s">
        <v>354</v>
      </c>
      <c r="C79" s="79">
        <f>'[1]4. melléklet'!C79+'[1]5. melléklet '!C79</f>
        <v>0</v>
      </c>
      <c r="D79" s="79">
        <f>'[1]4. melléklet'!D79+'[1]5. melléklet '!D79</f>
        <v>0</v>
      </c>
      <c r="E79" s="79">
        <f>'[1]4. melléklet'!E79+'[1]5. melléklet '!E79</f>
        <v>0</v>
      </c>
      <c r="F79" s="165">
        <f t="shared" si="5"/>
        <v>0</v>
      </c>
      <c r="G79" s="151"/>
      <c r="H79" s="151"/>
      <c r="I79" s="151"/>
      <c r="J79" s="151"/>
    </row>
    <row r="80" spans="1:11" x14ac:dyDescent="0.25">
      <c r="A80" s="197" t="s">
        <v>631</v>
      </c>
      <c r="B80" s="5" t="s">
        <v>355</v>
      </c>
      <c r="C80" s="75">
        <f>SUM('5. melléklet'!C80+'6. melléklet '!C84)</f>
        <v>86904000</v>
      </c>
      <c r="D80" s="75">
        <f>'[1]4. melléklet'!D80+'[1]5. melléklet '!D80</f>
        <v>0</v>
      </c>
      <c r="E80" s="75">
        <f>'[1]4. melléklet'!E80+'[1]5. melléklet '!E80</f>
        <v>0</v>
      </c>
      <c r="F80" s="171">
        <f t="shared" si="5"/>
        <v>86904000</v>
      </c>
      <c r="G80" s="151"/>
      <c r="H80" s="151"/>
      <c r="I80" s="151"/>
      <c r="J80" s="151"/>
    </row>
    <row r="81" spans="1:10" x14ac:dyDescent="0.25">
      <c r="A81" s="197" t="s">
        <v>632</v>
      </c>
      <c r="B81" s="5" t="s">
        <v>355</v>
      </c>
      <c r="C81" s="75">
        <f>'[1]4. melléklet'!C81+'[1]5. melléklet '!C81</f>
        <v>0</v>
      </c>
      <c r="D81" s="75">
        <f>'[1]4. melléklet'!D81+'[1]5. melléklet '!D81</f>
        <v>0</v>
      </c>
      <c r="E81" s="75">
        <f>'[1]4. melléklet'!E81+'[1]5. melléklet '!E81</f>
        <v>0</v>
      </c>
      <c r="F81" s="171">
        <f t="shared" si="5"/>
        <v>0</v>
      </c>
      <c r="G81" s="151"/>
      <c r="H81" s="151"/>
      <c r="I81" s="151"/>
      <c r="J81" s="151"/>
    </row>
    <row r="82" spans="1:10" x14ac:dyDescent="0.25">
      <c r="A82" s="197" t="s">
        <v>629</v>
      </c>
      <c r="B82" s="5" t="s">
        <v>356</v>
      </c>
      <c r="C82" s="75">
        <f>'[1]4. melléklet'!C82+'[1]5. melléklet '!C82</f>
        <v>0</v>
      </c>
      <c r="D82" s="75">
        <f>'[1]4. melléklet'!D82+'[1]5. melléklet '!D82</f>
        <v>0</v>
      </c>
      <c r="E82" s="75">
        <f>'[1]4. melléklet'!E82+'[1]5. melléklet '!E82</f>
        <v>0</v>
      </c>
      <c r="F82" s="171">
        <f t="shared" si="5"/>
        <v>0</v>
      </c>
      <c r="G82" s="151"/>
      <c r="H82" s="151"/>
      <c r="I82" s="151"/>
      <c r="J82" s="151"/>
    </row>
    <row r="83" spans="1:10" x14ac:dyDescent="0.25">
      <c r="A83" s="197" t="s">
        <v>630</v>
      </c>
      <c r="B83" s="5" t="s">
        <v>356</v>
      </c>
      <c r="C83" s="75">
        <f>'[1]4. melléklet'!C83+'[1]5. melléklet '!C83</f>
        <v>0</v>
      </c>
      <c r="D83" s="75">
        <f>'[1]4. melléklet'!D83+'[1]5. melléklet '!D83</f>
        <v>0</v>
      </c>
      <c r="E83" s="75">
        <f>'[1]4. melléklet'!E83+'[1]5. melléklet '!E83</f>
        <v>0</v>
      </c>
      <c r="F83" s="171">
        <f t="shared" si="5"/>
        <v>0</v>
      </c>
      <c r="G83" s="151"/>
      <c r="H83" s="151"/>
      <c r="I83" s="151"/>
      <c r="J83" s="151"/>
    </row>
    <row r="84" spans="1:10" s="78" customFormat="1" x14ac:dyDescent="0.25">
      <c r="A84" s="198" t="s">
        <v>525</v>
      </c>
      <c r="B84" s="7" t="s">
        <v>357</v>
      </c>
      <c r="C84" s="79">
        <f>SUM(C80:C83)</f>
        <v>86904000</v>
      </c>
      <c r="D84" s="79">
        <f>'[1]4. melléklet'!D84+'[1]5. melléklet '!D84</f>
        <v>0</v>
      </c>
      <c r="E84" s="79">
        <f>'[1]4. melléklet'!E84+'[1]5. melléklet '!E84</f>
        <v>0</v>
      </c>
      <c r="F84" s="165">
        <f t="shared" si="5"/>
        <v>86904000</v>
      </c>
      <c r="G84" s="155"/>
      <c r="H84" s="155"/>
      <c r="I84" s="155"/>
      <c r="J84" s="155"/>
    </row>
    <row r="85" spans="1:10" s="78" customFormat="1" x14ac:dyDescent="0.25">
      <c r="A85" s="223" t="s">
        <v>358</v>
      </c>
      <c r="B85" s="7" t="s">
        <v>359</v>
      </c>
      <c r="C85" s="79">
        <f>'[1]4. melléklet'!C85+'[1]5. melléklet '!C85</f>
        <v>0</v>
      </c>
      <c r="D85" s="79">
        <f>'[1]4. melléklet'!D85+'[1]5. melléklet '!D85</f>
        <v>0</v>
      </c>
      <c r="E85" s="79">
        <f>'[1]4. melléklet'!E85+'[1]5. melléklet '!E85</f>
        <v>0</v>
      </c>
      <c r="F85" s="165">
        <f t="shared" si="5"/>
        <v>0</v>
      </c>
      <c r="G85" s="151"/>
      <c r="H85" s="151"/>
      <c r="I85" s="151"/>
      <c r="J85" s="151"/>
    </row>
    <row r="86" spans="1:10" s="78" customFormat="1" x14ac:dyDescent="0.25">
      <c r="A86" s="223" t="s">
        <v>360</v>
      </c>
      <c r="B86" s="7" t="s">
        <v>361</v>
      </c>
      <c r="C86" s="79">
        <f>'[1]4. melléklet'!C86+'[1]5. melléklet '!C86</f>
        <v>0</v>
      </c>
      <c r="D86" s="79">
        <f>'[1]4. melléklet'!D86+'[1]5. melléklet '!D86</f>
        <v>0</v>
      </c>
      <c r="E86" s="79">
        <f>'[1]4. melléklet'!E86+'[1]5. melléklet '!E86</f>
        <v>0</v>
      </c>
      <c r="F86" s="165">
        <f t="shared" si="5"/>
        <v>0</v>
      </c>
      <c r="G86" s="151"/>
      <c r="H86" s="151"/>
      <c r="I86" s="151"/>
      <c r="J86" s="151"/>
    </row>
    <row r="87" spans="1:10" s="78" customFormat="1" x14ac:dyDescent="0.25">
      <c r="A87" s="223" t="s">
        <v>362</v>
      </c>
      <c r="B87" s="7" t="s">
        <v>363</v>
      </c>
      <c r="C87" s="79">
        <v>0</v>
      </c>
      <c r="D87" s="79">
        <f>'[1]4. melléklet'!D87+'[1]5. melléklet '!D87</f>
        <v>0</v>
      </c>
      <c r="E87" s="79">
        <f>'[1]4. melléklet'!E87+'[1]5. melléklet '!E87</f>
        <v>0</v>
      </c>
      <c r="F87" s="165">
        <f t="shared" si="5"/>
        <v>0</v>
      </c>
      <c r="G87" s="151"/>
      <c r="H87" s="151"/>
      <c r="I87" s="151"/>
      <c r="J87" s="151"/>
    </row>
    <row r="88" spans="1:10" s="78" customFormat="1" x14ac:dyDescent="0.25">
      <c r="A88" s="223" t="s">
        <v>364</v>
      </c>
      <c r="B88" s="7" t="s">
        <v>365</v>
      </c>
      <c r="C88" s="79">
        <f>'[1]4. melléklet'!C88+'[1]5. melléklet '!C88</f>
        <v>0</v>
      </c>
      <c r="D88" s="79">
        <f>'[1]4. melléklet'!D88+'[1]5. melléklet '!D88</f>
        <v>0</v>
      </c>
      <c r="E88" s="79">
        <f>'[1]4. melléklet'!E88+'[1]5. melléklet '!E88</f>
        <v>0</v>
      </c>
      <c r="F88" s="165">
        <f t="shared" si="5"/>
        <v>0</v>
      </c>
      <c r="G88" s="151"/>
      <c r="H88" s="151"/>
      <c r="I88" s="151"/>
      <c r="J88" s="151"/>
    </row>
    <row r="89" spans="1:10" s="78" customFormat="1" x14ac:dyDescent="0.25">
      <c r="A89" s="221" t="s">
        <v>507</v>
      </c>
      <c r="B89" s="7" t="s">
        <v>366</v>
      </c>
      <c r="C89" s="79">
        <f>'[1]4. melléklet'!C89+'[1]5. melléklet '!C89</f>
        <v>0</v>
      </c>
      <c r="D89" s="79">
        <f>'[1]4. melléklet'!D89+'[1]5. melléklet '!D89</f>
        <v>0</v>
      </c>
      <c r="E89" s="79">
        <f>'[1]4. melléklet'!E89+'[1]5. melléklet '!E89</f>
        <v>0</v>
      </c>
      <c r="F89" s="165">
        <f t="shared" si="5"/>
        <v>0</v>
      </c>
      <c r="G89" s="151"/>
      <c r="H89" s="151"/>
      <c r="I89" s="151"/>
      <c r="J89" s="151"/>
    </row>
    <row r="90" spans="1:10" s="78" customFormat="1" ht="15.75" x14ac:dyDescent="0.25">
      <c r="A90" s="214" t="s">
        <v>526</v>
      </c>
      <c r="B90" s="27" t="s">
        <v>368</v>
      </c>
      <c r="C90" s="103">
        <f>SUM(C74+C79+C84+C85+C86+C87+C88+C89)</f>
        <v>86904000</v>
      </c>
      <c r="D90" s="103">
        <f>'[1]4. melléklet'!D90+'[1]5. melléklet '!D90</f>
        <v>0</v>
      </c>
      <c r="E90" s="103">
        <f>'[1]4. melléklet'!E90+'[1]5. melléklet '!E90</f>
        <v>0</v>
      </c>
      <c r="F90" s="168">
        <f t="shared" si="5"/>
        <v>86904000</v>
      </c>
      <c r="G90" s="155"/>
      <c r="H90" s="155"/>
      <c r="I90" s="155"/>
      <c r="J90" s="155"/>
    </row>
    <row r="91" spans="1:10" x14ac:dyDescent="0.25">
      <c r="A91" s="212" t="s">
        <v>369</v>
      </c>
      <c r="B91" s="5" t="s">
        <v>370</v>
      </c>
      <c r="C91" s="75">
        <f>'[1]4. melléklet'!C91+'[1]5. melléklet '!C91</f>
        <v>0</v>
      </c>
      <c r="D91" s="75">
        <f>'[1]4. melléklet'!D91+'[1]5. melléklet '!D91</f>
        <v>0</v>
      </c>
      <c r="E91" s="75">
        <f>'[1]4. melléklet'!E91+'[1]5. melléklet '!E91</f>
        <v>0</v>
      </c>
      <c r="F91" s="171">
        <f t="shared" si="5"/>
        <v>0</v>
      </c>
      <c r="G91" s="151"/>
      <c r="H91" s="151"/>
      <c r="I91" s="151"/>
      <c r="J91" s="151"/>
    </row>
    <row r="92" spans="1:10" x14ac:dyDescent="0.25">
      <c r="A92" s="212" t="s">
        <v>371</v>
      </c>
      <c r="B92" s="5" t="s">
        <v>372</v>
      </c>
      <c r="C92" s="75">
        <f>'[1]4. melléklet'!C92+'[1]5. melléklet '!C92</f>
        <v>0</v>
      </c>
      <c r="D92" s="75">
        <f>'[1]4. melléklet'!D92+'[1]5. melléklet '!D92</f>
        <v>0</v>
      </c>
      <c r="E92" s="75">
        <f>'[1]4. melléklet'!E92+'[1]5. melléklet '!E92</f>
        <v>0</v>
      </c>
      <c r="F92" s="171">
        <f t="shared" si="5"/>
        <v>0</v>
      </c>
      <c r="G92" s="151"/>
      <c r="H92" s="151"/>
      <c r="I92" s="151"/>
      <c r="J92" s="151"/>
    </row>
    <row r="93" spans="1:10" x14ac:dyDescent="0.25">
      <c r="A93" s="222" t="s">
        <v>373</v>
      </c>
      <c r="B93" s="5" t="s">
        <v>374</v>
      </c>
      <c r="C93" s="75">
        <f>'[1]4. melléklet'!C93+'[1]5. melléklet '!C93</f>
        <v>0</v>
      </c>
      <c r="D93" s="75">
        <f>'[1]4. melléklet'!D93+'[1]5. melléklet '!D93</f>
        <v>0</v>
      </c>
      <c r="E93" s="75">
        <f>'[1]4. melléklet'!E93+'[1]5. melléklet '!E93</f>
        <v>0</v>
      </c>
      <c r="F93" s="171">
        <f t="shared" si="5"/>
        <v>0</v>
      </c>
      <c r="G93" s="151"/>
      <c r="H93" s="151"/>
      <c r="I93" s="151"/>
      <c r="J93" s="151"/>
    </row>
    <row r="94" spans="1:10" x14ac:dyDescent="0.25">
      <c r="A94" s="222" t="s">
        <v>508</v>
      </c>
      <c r="B94" s="5" t="s">
        <v>375</v>
      </c>
      <c r="C94" s="75">
        <f>'[1]4. melléklet'!C94+'[1]5. melléklet '!C94</f>
        <v>0</v>
      </c>
      <c r="D94" s="75">
        <f>'[1]4. melléklet'!D94+'[1]5. melléklet '!D94</f>
        <v>0</v>
      </c>
      <c r="E94" s="75">
        <f>'[1]4. melléklet'!E94+'[1]5. melléklet '!E94</f>
        <v>0</v>
      </c>
      <c r="F94" s="171">
        <f t="shared" si="5"/>
        <v>0</v>
      </c>
      <c r="G94" s="151"/>
      <c r="H94" s="151"/>
      <c r="I94" s="151"/>
      <c r="J94" s="151"/>
    </row>
    <row r="95" spans="1:10" s="78" customFormat="1" x14ac:dyDescent="0.25">
      <c r="A95" s="223" t="s">
        <v>527</v>
      </c>
      <c r="B95" s="7" t="s">
        <v>376</v>
      </c>
      <c r="C95" s="79">
        <f>'[1]4. melléklet'!C95+'[1]5. melléklet '!C95</f>
        <v>0</v>
      </c>
      <c r="D95" s="79">
        <f>'[1]4. melléklet'!D95+'[1]5. melléklet '!D95</f>
        <v>0</v>
      </c>
      <c r="E95" s="79">
        <f>'[1]4. melléklet'!E95+'[1]5. melléklet '!E95</f>
        <v>0</v>
      </c>
      <c r="F95" s="165">
        <f t="shared" si="5"/>
        <v>0</v>
      </c>
      <c r="G95" s="151"/>
      <c r="H95" s="151"/>
      <c r="I95" s="151"/>
      <c r="J95" s="151"/>
    </row>
    <row r="96" spans="1:10" s="78" customFormat="1" x14ac:dyDescent="0.25">
      <c r="A96" s="221" t="s">
        <v>377</v>
      </c>
      <c r="B96" s="7" t="s">
        <v>378</v>
      </c>
      <c r="C96" s="79">
        <f>'[1]4. melléklet'!C96+'[1]5. melléklet '!C96</f>
        <v>0</v>
      </c>
      <c r="D96" s="79">
        <f>'[1]4. melléklet'!D96+'[1]5. melléklet '!D96</f>
        <v>0</v>
      </c>
      <c r="E96" s="79">
        <f>'[1]4. melléklet'!E96+'[1]5. melléklet '!E96</f>
        <v>0</v>
      </c>
      <c r="F96" s="165">
        <f t="shared" si="5"/>
        <v>0</v>
      </c>
      <c r="G96" s="151"/>
      <c r="H96" s="151"/>
      <c r="I96" s="151"/>
      <c r="J96" s="151"/>
    </row>
    <row r="97" spans="1:11" s="78" customFormat="1" ht="15.75" x14ac:dyDescent="0.25">
      <c r="A97" s="225" t="s">
        <v>528</v>
      </c>
      <c r="B97" s="125" t="s">
        <v>379</v>
      </c>
      <c r="C97" s="124">
        <f>SUM(C90+C95+C96)</f>
        <v>86904000</v>
      </c>
      <c r="D97" s="124">
        <f>'[1]4. melléklet'!D97+'[1]5. melléklet '!D97</f>
        <v>0</v>
      </c>
      <c r="E97" s="124">
        <f>'[1]4. melléklet'!E97+'[1]5. melléklet '!E97</f>
        <v>0</v>
      </c>
      <c r="F97" s="169">
        <f t="shared" si="5"/>
        <v>86904000</v>
      </c>
      <c r="G97" s="329"/>
      <c r="H97" s="329"/>
      <c r="I97" s="329"/>
      <c r="J97" s="329"/>
      <c r="K97" s="185"/>
    </row>
    <row r="98" spans="1:11" s="78" customFormat="1" ht="18" thickBot="1" x14ac:dyDescent="0.35">
      <c r="A98" s="226" t="s">
        <v>510</v>
      </c>
      <c r="B98" s="244"/>
      <c r="C98" s="228">
        <f>SUM(C68+C97)</f>
        <v>145183677</v>
      </c>
      <c r="D98" s="228">
        <f t="shared" ref="D98:F98" si="6">SUM(D68+D97)</f>
        <v>0</v>
      </c>
      <c r="E98" s="228">
        <f t="shared" si="6"/>
        <v>20000</v>
      </c>
      <c r="F98" s="245">
        <f t="shared" si="6"/>
        <v>145203677</v>
      </c>
      <c r="G98" s="329"/>
      <c r="H98" s="329"/>
      <c r="I98" s="329"/>
      <c r="J98" s="329"/>
      <c r="K98" s="185"/>
    </row>
  </sheetData>
  <mergeCells count="5">
    <mergeCell ref="B1:F1"/>
    <mergeCell ref="G6:J6"/>
    <mergeCell ref="A3:F3"/>
    <mergeCell ref="A4:F4"/>
    <mergeCell ref="C6:F6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4"/>
  <sheetViews>
    <sheetView zoomScaleNormal="100" zoomScaleSheetLayoutView="85" workbookViewId="0">
      <selection activeCell="G11" sqref="G1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05" customWidth="1"/>
    <col min="7" max="254" width="9.140625" customWidth="1"/>
    <col min="255" max="255" width="64.7109375" customWidth="1"/>
  </cols>
  <sheetData>
    <row r="1" spans="1:6" x14ac:dyDescent="0.25">
      <c r="A1" s="365" t="s">
        <v>708</v>
      </c>
      <c r="B1" s="365"/>
      <c r="C1" s="365"/>
      <c r="D1" s="365"/>
      <c r="E1" s="365"/>
      <c r="F1" s="365"/>
    </row>
    <row r="3" spans="1:6" ht="21.75" customHeight="1" x14ac:dyDescent="0.25">
      <c r="A3" s="353" t="s">
        <v>695</v>
      </c>
      <c r="B3" s="364"/>
      <c r="C3" s="364"/>
      <c r="D3" s="364"/>
      <c r="E3" s="364"/>
      <c r="F3" s="364"/>
    </row>
    <row r="4" spans="1:6" ht="26.25" customHeight="1" x14ac:dyDescent="0.25">
      <c r="A4" s="356" t="s">
        <v>674</v>
      </c>
      <c r="B4" s="354"/>
      <c r="C4" s="354"/>
      <c r="D4" s="354"/>
      <c r="E4" s="354"/>
      <c r="F4" s="354"/>
    </row>
    <row r="5" spans="1:6" ht="15.75" thickBot="1" x14ac:dyDescent="0.3"/>
    <row r="6" spans="1:6" ht="27" thickBot="1" x14ac:dyDescent="0.3">
      <c r="A6" s="235" t="s">
        <v>79</v>
      </c>
      <c r="B6" s="236" t="s">
        <v>80</v>
      </c>
      <c r="C6" s="237" t="s">
        <v>1</v>
      </c>
      <c r="D6" s="237" t="s">
        <v>669</v>
      </c>
      <c r="E6" s="279" t="s">
        <v>2</v>
      </c>
    </row>
    <row r="7" spans="1:6" x14ac:dyDescent="0.25">
      <c r="A7" s="278"/>
      <c r="B7" s="278"/>
      <c r="C7" s="262"/>
      <c r="D7" s="262"/>
      <c r="E7" s="262"/>
    </row>
    <row r="8" spans="1:6" x14ac:dyDescent="0.25">
      <c r="A8" s="24"/>
      <c r="B8" s="24"/>
      <c r="C8" s="75"/>
      <c r="D8" s="75"/>
      <c r="E8" s="75"/>
    </row>
    <row r="9" spans="1:6" x14ac:dyDescent="0.25">
      <c r="A9" s="24"/>
      <c r="B9" s="24"/>
      <c r="C9" s="75"/>
      <c r="D9" s="75"/>
      <c r="E9" s="75"/>
    </row>
    <row r="10" spans="1:6" x14ac:dyDescent="0.25">
      <c r="A10" s="24"/>
      <c r="B10" s="24"/>
      <c r="C10" s="75"/>
      <c r="D10" s="75"/>
      <c r="E10" s="75"/>
    </row>
    <row r="11" spans="1:6" x14ac:dyDescent="0.25">
      <c r="A11" s="12" t="s">
        <v>182</v>
      </c>
      <c r="B11" s="6" t="s">
        <v>183</v>
      </c>
      <c r="C11" s="75"/>
      <c r="D11" s="75"/>
      <c r="E11" s="110">
        <f t="shared" ref="E11:E15" si="0">SUM(C11:D11)</f>
        <v>0</v>
      </c>
    </row>
    <row r="12" spans="1:6" x14ac:dyDescent="0.25">
      <c r="A12" s="12"/>
      <c r="B12" s="6"/>
      <c r="C12" s="75"/>
      <c r="D12" s="75"/>
      <c r="E12" s="110">
        <f t="shared" si="0"/>
        <v>0</v>
      </c>
    </row>
    <row r="13" spans="1:6" x14ac:dyDescent="0.25">
      <c r="A13" s="12"/>
      <c r="B13" s="6"/>
      <c r="C13" s="75"/>
      <c r="D13" s="75"/>
      <c r="E13" s="110">
        <f t="shared" si="0"/>
        <v>0</v>
      </c>
    </row>
    <row r="14" spans="1:6" x14ac:dyDescent="0.25">
      <c r="A14" s="12"/>
      <c r="B14" s="6"/>
      <c r="C14" s="75"/>
      <c r="D14" s="75"/>
      <c r="E14" s="110">
        <f t="shared" si="0"/>
        <v>0</v>
      </c>
    </row>
    <row r="15" spans="1:6" x14ac:dyDescent="0.25">
      <c r="A15" s="12"/>
      <c r="B15" s="6"/>
      <c r="C15" s="75"/>
      <c r="D15" s="75"/>
      <c r="E15" s="110">
        <f t="shared" si="0"/>
        <v>0</v>
      </c>
    </row>
    <row r="16" spans="1:6" x14ac:dyDescent="0.25">
      <c r="A16" s="12" t="s">
        <v>422</v>
      </c>
      <c r="B16" s="6" t="s">
        <v>184</v>
      </c>
      <c r="C16" s="75">
        <v>0</v>
      </c>
      <c r="D16" s="75"/>
      <c r="E16" s="110">
        <f t="shared" ref="E16:E32" si="1">SUM(C16:D16)</f>
        <v>0</v>
      </c>
    </row>
    <row r="17" spans="1:7" x14ac:dyDescent="0.25">
      <c r="A17" s="12"/>
      <c r="B17" s="6"/>
      <c r="C17" s="75"/>
      <c r="D17" s="75"/>
      <c r="E17" s="110">
        <f t="shared" si="1"/>
        <v>0</v>
      </c>
    </row>
    <row r="18" spans="1:7" x14ac:dyDescent="0.25">
      <c r="A18" s="12"/>
      <c r="B18" s="6"/>
      <c r="C18" s="75"/>
      <c r="D18" s="75"/>
      <c r="E18" s="110">
        <f t="shared" si="1"/>
        <v>0</v>
      </c>
    </row>
    <row r="19" spans="1:7" x14ac:dyDescent="0.25">
      <c r="A19" s="12"/>
      <c r="B19" s="6"/>
      <c r="C19" s="75"/>
      <c r="D19" s="75"/>
      <c r="E19" s="110">
        <f t="shared" si="1"/>
        <v>0</v>
      </c>
    </row>
    <row r="20" spans="1:7" x14ac:dyDescent="0.25">
      <c r="A20" s="12"/>
      <c r="B20" s="6"/>
      <c r="C20" s="75"/>
      <c r="D20" s="75"/>
      <c r="E20" s="110">
        <f t="shared" si="1"/>
        <v>0</v>
      </c>
    </row>
    <row r="21" spans="1:7" x14ac:dyDescent="0.25">
      <c r="A21" s="5" t="s">
        <v>185</v>
      </c>
      <c r="B21" s="6" t="s">
        <v>186</v>
      </c>
      <c r="C21" s="75"/>
      <c r="D21" s="75"/>
      <c r="E21" s="110">
        <f t="shared" si="1"/>
        <v>0</v>
      </c>
    </row>
    <row r="22" spans="1:7" x14ac:dyDescent="0.25">
      <c r="A22" s="5" t="s">
        <v>665</v>
      </c>
      <c r="B22" s="6"/>
      <c r="C22" s="75">
        <v>0</v>
      </c>
      <c r="D22" s="75"/>
      <c r="E22" s="110">
        <f t="shared" si="1"/>
        <v>0</v>
      </c>
      <c r="G22" s="112"/>
    </row>
    <row r="23" spans="1:7" x14ac:dyDescent="0.25">
      <c r="A23" s="5" t="s">
        <v>666</v>
      </c>
      <c r="B23" s="6"/>
      <c r="C23" s="75">
        <v>0</v>
      </c>
      <c r="D23" s="75"/>
      <c r="E23" s="110">
        <f t="shared" si="1"/>
        <v>0</v>
      </c>
    </row>
    <row r="24" spans="1:7" x14ac:dyDescent="0.25">
      <c r="A24" s="5" t="s">
        <v>667</v>
      </c>
      <c r="B24" s="6"/>
      <c r="C24" s="75">
        <v>0</v>
      </c>
      <c r="D24" s="75"/>
      <c r="E24" s="110">
        <f t="shared" si="1"/>
        <v>0</v>
      </c>
    </row>
    <row r="25" spans="1:7" x14ac:dyDescent="0.25">
      <c r="A25" s="12" t="s">
        <v>187</v>
      </c>
      <c r="B25" s="6" t="s">
        <v>188</v>
      </c>
      <c r="C25" s="75">
        <v>300000</v>
      </c>
      <c r="D25" s="113"/>
      <c r="E25" s="110">
        <f t="shared" si="1"/>
        <v>300000</v>
      </c>
    </row>
    <row r="26" spans="1:7" x14ac:dyDescent="0.25">
      <c r="A26" s="12"/>
      <c r="B26" s="6"/>
      <c r="C26" s="75"/>
      <c r="D26" s="113"/>
      <c r="E26" s="110">
        <f t="shared" si="1"/>
        <v>0</v>
      </c>
    </row>
    <row r="27" spans="1:7" x14ac:dyDescent="0.25">
      <c r="A27" s="12"/>
      <c r="B27" s="6"/>
      <c r="C27" s="75"/>
      <c r="D27" s="113"/>
      <c r="E27" s="110">
        <f t="shared" si="1"/>
        <v>0</v>
      </c>
    </row>
    <row r="28" spans="1:7" x14ac:dyDescent="0.25">
      <c r="A28" s="12" t="s">
        <v>189</v>
      </c>
      <c r="B28" s="6" t="s">
        <v>190</v>
      </c>
      <c r="C28" s="75"/>
      <c r="D28" s="113"/>
      <c r="E28" s="110">
        <f t="shared" si="1"/>
        <v>0</v>
      </c>
    </row>
    <row r="29" spans="1:7" x14ac:dyDescent="0.25">
      <c r="A29" s="12"/>
      <c r="B29" s="6"/>
      <c r="C29" s="75"/>
      <c r="D29" s="113"/>
      <c r="E29" s="110">
        <f t="shared" si="1"/>
        <v>0</v>
      </c>
    </row>
    <row r="30" spans="1:7" x14ac:dyDescent="0.25">
      <c r="A30" s="12"/>
      <c r="B30" s="6"/>
      <c r="C30" s="75"/>
      <c r="D30" s="113"/>
      <c r="E30" s="110">
        <f t="shared" si="1"/>
        <v>0</v>
      </c>
    </row>
    <row r="31" spans="1:7" x14ac:dyDescent="0.25">
      <c r="A31" s="5" t="s">
        <v>191</v>
      </c>
      <c r="B31" s="6" t="s">
        <v>192</v>
      </c>
      <c r="C31" s="75"/>
      <c r="D31" s="113"/>
      <c r="E31" s="110">
        <f t="shared" si="1"/>
        <v>0</v>
      </c>
    </row>
    <row r="32" spans="1:7" x14ac:dyDescent="0.25">
      <c r="A32" s="5" t="s">
        <v>193</v>
      </c>
      <c r="B32" s="6" t="s">
        <v>194</v>
      </c>
      <c r="C32" s="94">
        <v>81000</v>
      </c>
      <c r="D32" s="94"/>
      <c r="E32" s="110">
        <f t="shared" si="1"/>
        <v>81000</v>
      </c>
    </row>
    <row r="33" spans="1:5" s="78" customFormat="1" ht="15.75" x14ac:dyDescent="0.25">
      <c r="A33" s="19" t="s">
        <v>423</v>
      </c>
      <c r="B33" s="9" t="s">
        <v>195</v>
      </c>
      <c r="C33" s="110">
        <f>SUM(C16:C32)</f>
        <v>381000</v>
      </c>
      <c r="D33" s="110"/>
      <c r="E33" s="110">
        <f>SUM(C33:D33)</f>
        <v>381000</v>
      </c>
    </row>
    <row r="34" spans="1:5" ht="15.75" x14ac:dyDescent="0.25">
      <c r="A34" s="22"/>
      <c r="B34" s="8"/>
      <c r="C34" s="75"/>
      <c r="D34" s="75"/>
      <c r="E34" s="75"/>
    </row>
    <row r="35" spans="1:5" ht="15.75" x14ac:dyDescent="0.25">
      <c r="A35" s="77"/>
      <c r="B35" s="8"/>
      <c r="C35" s="75"/>
      <c r="D35" s="75"/>
      <c r="E35" s="75"/>
    </row>
    <row r="36" spans="1:5" ht="15.75" x14ac:dyDescent="0.25">
      <c r="A36" s="22"/>
      <c r="B36" s="8"/>
      <c r="C36" s="75"/>
      <c r="D36" s="75"/>
      <c r="E36" s="75"/>
    </row>
    <row r="37" spans="1:5" ht="15.75" x14ac:dyDescent="0.25">
      <c r="A37" s="22"/>
      <c r="B37" s="8"/>
      <c r="C37" s="75"/>
      <c r="D37" s="75"/>
      <c r="E37" s="75"/>
    </row>
    <row r="38" spans="1:5" x14ac:dyDescent="0.25">
      <c r="A38" s="12" t="s">
        <v>196</v>
      </c>
      <c r="B38" s="6" t="s">
        <v>197</v>
      </c>
      <c r="C38" s="94">
        <v>62048609</v>
      </c>
      <c r="D38" s="94"/>
      <c r="E38" s="75">
        <f>SUM(C38:D38)</f>
        <v>62048609</v>
      </c>
    </row>
    <row r="39" spans="1:5" x14ac:dyDescent="0.25">
      <c r="A39" s="12"/>
      <c r="B39" s="6"/>
      <c r="C39" s="75"/>
      <c r="D39" s="75"/>
      <c r="E39" s="75">
        <f t="shared" ref="E39:E50" si="2">SUM(C39:D39)</f>
        <v>0</v>
      </c>
    </row>
    <row r="40" spans="1:5" x14ac:dyDescent="0.25">
      <c r="A40" s="12"/>
      <c r="B40" s="6"/>
      <c r="C40" s="75"/>
      <c r="D40" s="75"/>
      <c r="E40" s="75">
        <f t="shared" si="2"/>
        <v>0</v>
      </c>
    </row>
    <row r="41" spans="1:5" x14ac:dyDescent="0.25">
      <c r="A41" s="12"/>
      <c r="B41" s="6"/>
      <c r="C41" s="75"/>
      <c r="D41" s="75"/>
      <c r="E41" s="75">
        <f t="shared" si="2"/>
        <v>0</v>
      </c>
    </row>
    <row r="42" spans="1:5" x14ac:dyDescent="0.25">
      <c r="A42" s="12"/>
      <c r="B42" s="6"/>
      <c r="C42" s="75"/>
      <c r="D42" s="75"/>
      <c r="E42" s="75">
        <f t="shared" si="2"/>
        <v>0</v>
      </c>
    </row>
    <row r="43" spans="1:5" x14ac:dyDescent="0.25">
      <c r="A43" s="12" t="s">
        <v>198</v>
      </c>
      <c r="B43" s="6" t="s">
        <v>199</v>
      </c>
      <c r="C43" s="75"/>
      <c r="D43" s="75"/>
      <c r="E43" s="75">
        <f t="shared" si="2"/>
        <v>0</v>
      </c>
    </row>
    <row r="44" spans="1:5" x14ac:dyDescent="0.25">
      <c r="A44" s="12"/>
      <c r="B44" s="6"/>
      <c r="C44" s="75"/>
      <c r="D44" s="75"/>
      <c r="E44" s="75">
        <f t="shared" si="2"/>
        <v>0</v>
      </c>
    </row>
    <row r="45" spans="1:5" x14ac:dyDescent="0.25">
      <c r="A45" s="12"/>
      <c r="B45" s="6"/>
      <c r="C45" s="75"/>
      <c r="D45" s="75"/>
      <c r="E45" s="75">
        <f t="shared" si="2"/>
        <v>0</v>
      </c>
    </row>
    <row r="46" spans="1:5" x14ac:dyDescent="0.25">
      <c r="A46" s="12"/>
      <c r="B46" s="6"/>
      <c r="C46" s="75"/>
      <c r="D46" s="75"/>
      <c r="E46" s="75">
        <f t="shared" si="2"/>
        <v>0</v>
      </c>
    </row>
    <row r="47" spans="1:5" x14ac:dyDescent="0.25">
      <c r="A47" s="12"/>
      <c r="B47" s="6"/>
      <c r="C47" s="75"/>
      <c r="D47" s="75"/>
      <c r="E47" s="75">
        <f t="shared" si="2"/>
        <v>0</v>
      </c>
    </row>
    <row r="48" spans="1:5" x14ac:dyDescent="0.25">
      <c r="A48" s="12" t="s">
        <v>200</v>
      </c>
      <c r="B48" s="6" t="s">
        <v>201</v>
      </c>
      <c r="C48" s="75">
        <v>0</v>
      </c>
      <c r="D48" s="75"/>
      <c r="E48" s="75">
        <f t="shared" si="2"/>
        <v>0</v>
      </c>
    </row>
    <row r="49" spans="1:6" x14ac:dyDescent="0.25">
      <c r="A49" s="12" t="s">
        <v>202</v>
      </c>
      <c r="B49" s="6" t="s">
        <v>203</v>
      </c>
      <c r="C49" s="75">
        <v>15732284</v>
      </c>
      <c r="D49" s="75"/>
      <c r="E49" s="75">
        <f t="shared" si="2"/>
        <v>15732284</v>
      </c>
    </row>
    <row r="50" spans="1:6" s="78" customFormat="1" ht="15.75" x14ac:dyDescent="0.25">
      <c r="A50" s="19" t="s">
        <v>424</v>
      </c>
      <c r="B50" s="9" t="s">
        <v>204</v>
      </c>
      <c r="C50" s="104">
        <f>SUM(C38:C49)</f>
        <v>77780893</v>
      </c>
      <c r="D50" s="104"/>
      <c r="E50" s="266">
        <f t="shared" si="2"/>
        <v>77780893</v>
      </c>
    </row>
    <row r="53" spans="1:6" x14ac:dyDescent="0.25">
      <c r="A53" s="81" t="s">
        <v>634</v>
      </c>
      <c r="B53" s="81" t="s">
        <v>650</v>
      </c>
      <c r="C53" s="81" t="s">
        <v>635</v>
      </c>
      <c r="D53" s="81"/>
      <c r="E53" s="81" t="s">
        <v>636</v>
      </c>
      <c r="F53" s="108" t="s">
        <v>637</v>
      </c>
    </row>
    <row r="54" spans="1:6" x14ac:dyDescent="0.25">
      <c r="A54" s="89"/>
      <c r="B54" s="89"/>
      <c r="C54" s="109"/>
      <c r="D54" s="109"/>
      <c r="E54" s="109"/>
      <c r="F54" s="106"/>
    </row>
    <row r="55" spans="1:6" x14ac:dyDescent="0.25">
      <c r="A55" s="89"/>
      <c r="B55" s="89"/>
      <c r="C55" s="109"/>
      <c r="D55" s="109"/>
      <c r="E55" s="109"/>
      <c r="F55" s="106"/>
    </row>
    <row r="56" spans="1:6" x14ac:dyDescent="0.25">
      <c r="A56" s="89"/>
      <c r="B56" s="89"/>
      <c r="C56" s="109"/>
      <c r="D56" s="109"/>
      <c r="E56" s="109"/>
      <c r="F56" s="106"/>
    </row>
    <row r="57" spans="1:6" x14ac:dyDescent="0.25">
      <c r="A57" s="89"/>
      <c r="B57" s="89"/>
      <c r="C57" s="109"/>
      <c r="D57" s="109"/>
      <c r="E57" s="109"/>
      <c r="F57" s="106"/>
    </row>
    <row r="58" spans="1:6" x14ac:dyDescent="0.25">
      <c r="A58" s="12" t="s">
        <v>182</v>
      </c>
      <c r="B58" s="6" t="s">
        <v>183</v>
      </c>
      <c r="C58" s="109"/>
      <c r="D58" s="109"/>
      <c r="E58" s="109"/>
      <c r="F58" s="106"/>
    </row>
    <row r="59" spans="1:6" x14ac:dyDescent="0.25">
      <c r="A59" s="12"/>
      <c r="B59" s="6"/>
      <c r="C59" s="109"/>
      <c r="D59" s="109"/>
      <c r="E59" s="109"/>
      <c r="F59" s="106"/>
    </row>
    <row r="60" spans="1:6" x14ac:dyDescent="0.25">
      <c r="A60" s="12"/>
      <c r="B60" s="6"/>
      <c r="C60" s="109"/>
      <c r="D60" s="109"/>
      <c r="E60" s="109"/>
      <c r="F60" s="106"/>
    </row>
    <row r="61" spans="1:6" x14ac:dyDescent="0.25">
      <c r="A61" s="12"/>
      <c r="B61" s="6"/>
      <c r="C61" s="109"/>
      <c r="D61" s="109"/>
      <c r="E61" s="109"/>
      <c r="F61" s="106"/>
    </row>
    <row r="62" spans="1:6" x14ac:dyDescent="0.25">
      <c r="A62" s="12"/>
      <c r="B62" s="6"/>
      <c r="C62" s="109"/>
      <c r="D62" s="109"/>
      <c r="E62" s="109"/>
      <c r="F62" s="106"/>
    </row>
    <row r="63" spans="1:6" x14ac:dyDescent="0.25">
      <c r="A63" s="12" t="s">
        <v>422</v>
      </c>
      <c r="B63" s="6" t="s">
        <v>184</v>
      </c>
      <c r="C63" s="75">
        <v>0</v>
      </c>
      <c r="D63" s="109"/>
      <c r="E63" s="109"/>
      <c r="F63" s="75">
        <v>0</v>
      </c>
    </row>
    <row r="64" spans="1:6" x14ac:dyDescent="0.25">
      <c r="A64" s="12"/>
      <c r="B64" s="6"/>
      <c r="C64" s="109"/>
      <c r="D64" s="109"/>
      <c r="E64" s="109"/>
      <c r="F64" s="106"/>
    </row>
    <row r="65" spans="1:6" x14ac:dyDescent="0.25">
      <c r="A65" s="12"/>
      <c r="B65" s="6"/>
      <c r="C65" s="109"/>
      <c r="D65" s="109"/>
      <c r="E65" s="109"/>
      <c r="F65" s="106"/>
    </row>
    <row r="66" spans="1:6" x14ac:dyDescent="0.25">
      <c r="A66" s="12"/>
      <c r="B66" s="6"/>
      <c r="C66" s="109"/>
      <c r="D66" s="109"/>
      <c r="E66" s="109"/>
      <c r="F66" s="106"/>
    </row>
    <row r="67" spans="1:6" x14ac:dyDescent="0.25">
      <c r="A67" s="12"/>
      <c r="B67" s="6"/>
      <c r="C67" s="109"/>
      <c r="D67" s="109"/>
      <c r="E67" s="109"/>
      <c r="F67" s="106"/>
    </row>
    <row r="68" spans="1:6" x14ac:dyDescent="0.25">
      <c r="A68" s="5" t="s">
        <v>185</v>
      </c>
      <c r="B68" s="6" t="s">
        <v>186</v>
      </c>
      <c r="C68" s="109"/>
      <c r="D68" s="109"/>
      <c r="E68" s="109"/>
      <c r="F68" s="106"/>
    </row>
    <row r="69" spans="1:6" x14ac:dyDescent="0.25">
      <c r="A69" s="5"/>
      <c r="B69" s="6"/>
      <c r="C69" s="109"/>
      <c r="D69" s="109"/>
      <c r="E69" s="109"/>
      <c r="F69" s="106"/>
    </row>
    <row r="70" spans="1:6" x14ac:dyDescent="0.25">
      <c r="A70" s="5"/>
      <c r="B70" s="6"/>
      <c r="C70" s="93"/>
      <c r="D70" s="93"/>
      <c r="E70" s="93"/>
      <c r="F70" s="93"/>
    </row>
    <row r="71" spans="1:6" x14ac:dyDescent="0.25">
      <c r="A71" s="12" t="s">
        <v>187</v>
      </c>
      <c r="B71" s="6" t="s">
        <v>188</v>
      </c>
      <c r="C71" s="75">
        <f>SUM(C25)</f>
        <v>300000</v>
      </c>
      <c r="D71" s="113">
        <f>SUM(D25)</f>
        <v>0</v>
      </c>
      <c r="E71" s="100">
        <v>81000</v>
      </c>
      <c r="F71" s="110">
        <f>SUM(C71:E71)</f>
        <v>381000</v>
      </c>
    </row>
    <row r="72" spans="1:6" s="78" customFormat="1" ht="15.75" x14ac:dyDescent="0.25">
      <c r="A72" s="19" t="s">
        <v>423</v>
      </c>
      <c r="B72" s="9" t="s">
        <v>195</v>
      </c>
      <c r="C72" s="136">
        <f>SUM(C58+C63+C68+C71)</f>
        <v>300000</v>
      </c>
      <c r="D72" s="136">
        <f t="shared" ref="D72:F72" si="3">SUM(D58+D63+D68+D71)</f>
        <v>0</v>
      </c>
      <c r="E72" s="136">
        <f t="shared" si="3"/>
        <v>81000</v>
      </c>
      <c r="F72" s="136">
        <f t="shared" si="3"/>
        <v>381000</v>
      </c>
    </row>
    <row r="73" spans="1:6" ht="15.75" x14ac:dyDescent="0.25">
      <c r="A73" s="22"/>
      <c r="B73" s="8"/>
      <c r="C73" s="109"/>
      <c r="D73" s="109"/>
      <c r="E73" s="109"/>
      <c r="F73" s="106"/>
    </row>
    <row r="74" spans="1:6" ht="15.75" x14ac:dyDescent="0.25">
      <c r="A74" s="22"/>
      <c r="B74" s="8"/>
      <c r="C74" s="109"/>
      <c r="D74" s="109"/>
      <c r="E74" s="109"/>
      <c r="F74" s="106"/>
    </row>
    <row r="75" spans="1:6" s="107" customFormat="1" x14ac:dyDescent="0.25">
      <c r="A75" s="12" t="s">
        <v>648</v>
      </c>
      <c r="B75" s="6"/>
      <c r="C75" s="109"/>
      <c r="D75" s="109"/>
      <c r="E75" s="109"/>
      <c r="F75" s="106"/>
    </row>
    <row r="76" spans="1:6" ht="15.75" x14ac:dyDescent="0.25">
      <c r="A76" s="22"/>
      <c r="B76" s="8"/>
      <c r="C76" s="109"/>
      <c r="D76" s="109"/>
      <c r="E76" s="109"/>
      <c r="F76" s="106"/>
    </row>
    <row r="77" spans="1:6" x14ac:dyDescent="0.25">
      <c r="A77" s="12" t="s">
        <v>196</v>
      </c>
      <c r="B77" s="6" t="s">
        <v>197</v>
      </c>
      <c r="C77" s="94">
        <f>SUM(C38)</f>
        <v>62048609</v>
      </c>
      <c r="D77" s="109"/>
      <c r="E77" s="109">
        <v>15732284</v>
      </c>
      <c r="F77" s="110">
        <f>SUM(C77:E77)</f>
        <v>77780893</v>
      </c>
    </row>
    <row r="78" spans="1:6" x14ac:dyDescent="0.25">
      <c r="A78" s="12"/>
      <c r="B78" s="6"/>
      <c r="C78" s="101"/>
      <c r="D78" s="109"/>
      <c r="E78" s="109"/>
      <c r="F78" s="106"/>
    </row>
    <row r="79" spans="1:6" x14ac:dyDescent="0.25">
      <c r="A79" s="12"/>
      <c r="B79" s="6"/>
      <c r="C79" s="109"/>
      <c r="D79" s="109"/>
      <c r="E79" s="109"/>
      <c r="F79" s="106"/>
    </row>
    <row r="80" spans="1:6" x14ac:dyDescent="0.25">
      <c r="A80" s="12"/>
      <c r="B80" s="6"/>
      <c r="C80" s="109"/>
      <c r="D80" s="109"/>
      <c r="E80" s="109"/>
      <c r="F80" s="106"/>
    </row>
    <row r="81" spans="1:6" x14ac:dyDescent="0.25">
      <c r="A81" s="12"/>
      <c r="B81" s="6"/>
      <c r="C81" s="109"/>
      <c r="D81" s="109"/>
      <c r="E81" s="109"/>
      <c r="F81" s="106"/>
    </row>
    <row r="82" spans="1:6" x14ac:dyDescent="0.25">
      <c r="A82" s="12" t="s">
        <v>198</v>
      </c>
      <c r="B82" s="6" t="s">
        <v>199</v>
      </c>
      <c r="C82" s="109"/>
      <c r="D82" s="109"/>
      <c r="E82" s="109"/>
      <c r="F82" s="106"/>
    </row>
    <row r="83" spans="1:6" x14ac:dyDescent="0.25">
      <c r="A83" s="12"/>
      <c r="B83" s="6"/>
      <c r="C83" s="109"/>
      <c r="D83" s="109"/>
      <c r="E83" s="109"/>
      <c r="F83" s="106"/>
    </row>
    <row r="84" spans="1:6" x14ac:dyDescent="0.25">
      <c r="A84" s="12"/>
      <c r="B84" s="6"/>
      <c r="C84" s="109"/>
      <c r="D84" s="109"/>
      <c r="E84" s="109"/>
      <c r="F84" s="106"/>
    </row>
    <row r="85" spans="1:6" x14ac:dyDescent="0.25">
      <c r="A85" s="12"/>
      <c r="B85" s="6"/>
      <c r="C85" s="109"/>
      <c r="D85" s="109"/>
      <c r="E85" s="109"/>
      <c r="F85" s="106"/>
    </row>
    <row r="86" spans="1:6" x14ac:dyDescent="0.25">
      <c r="A86" s="12"/>
      <c r="B86" s="6"/>
      <c r="C86" s="109"/>
      <c r="D86" s="109"/>
      <c r="E86" s="109"/>
      <c r="F86" s="106"/>
    </row>
    <row r="87" spans="1:6" x14ac:dyDescent="0.25">
      <c r="A87" s="12" t="s">
        <v>200</v>
      </c>
      <c r="B87" s="6" t="s">
        <v>201</v>
      </c>
      <c r="C87" s="75"/>
      <c r="D87" s="109"/>
      <c r="E87" s="109"/>
      <c r="F87" s="75"/>
    </row>
    <row r="88" spans="1:6" s="78" customFormat="1" ht="15.75" x14ac:dyDescent="0.25">
      <c r="A88" s="19" t="s">
        <v>424</v>
      </c>
      <c r="B88" s="9" t="s">
        <v>204</v>
      </c>
      <c r="C88" s="103">
        <f>SUM(C77+C82+C87)</f>
        <v>62048609</v>
      </c>
      <c r="D88" s="103">
        <f t="shared" ref="D88:F88" si="4">SUM(D77+D82+D87)</f>
        <v>0</v>
      </c>
      <c r="E88" s="103">
        <f t="shared" si="4"/>
        <v>15732284</v>
      </c>
      <c r="F88" s="103">
        <f t="shared" si="4"/>
        <v>77780893</v>
      </c>
    </row>
    <row r="89" spans="1:6" x14ac:dyDescent="0.25">
      <c r="A89" s="76"/>
      <c r="B89" s="76"/>
      <c r="C89" s="76"/>
      <c r="D89" s="76"/>
      <c r="E89" s="76"/>
    </row>
    <row r="90" spans="1:6" x14ac:dyDescent="0.25">
      <c r="A90" s="76"/>
      <c r="B90" s="76"/>
      <c r="C90" s="76"/>
      <c r="D90" s="76"/>
      <c r="E90" s="76"/>
    </row>
    <row r="91" spans="1:6" x14ac:dyDescent="0.25">
      <c r="A91" s="76"/>
      <c r="B91" s="76"/>
      <c r="C91" s="76"/>
      <c r="D91" s="76"/>
      <c r="E91" s="76"/>
    </row>
    <row r="92" spans="1:6" x14ac:dyDescent="0.25">
      <c r="A92" s="76"/>
      <c r="B92" s="76"/>
      <c r="C92" s="76"/>
      <c r="D92" s="76"/>
      <c r="E92" s="76"/>
    </row>
    <row r="93" spans="1:6" x14ac:dyDescent="0.25">
      <c r="A93" s="76"/>
      <c r="B93" s="76"/>
      <c r="C93" s="76"/>
      <c r="D93" s="76"/>
      <c r="E93" s="76"/>
    </row>
    <row r="94" spans="1:6" x14ac:dyDescent="0.25">
      <c r="A94" s="76"/>
      <c r="B94" s="76"/>
      <c r="C94" s="76"/>
      <c r="D94" s="76"/>
      <c r="E94" s="76"/>
    </row>
  </sheetData>
  <mergeCells count="3">
    <mergeCell ref="A1:F1"/>
    <mergeCell ref="A3:F3"/>
    <mergeCell ref="A4:F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zoomScaleNormal="100" zoomScaleSheetLayoutView="85" workbookViewId="0">
      <selection activeCell="B1" sqref="B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x14ac:dyDescent="0.25">
      <c r="B1" s="365" t="s">
        <v>709</v>
      </c>
      <c r="C1" s="365"/>
      <c r="D1" s="365"/>
    </row>
    <row r="3" spans="1:4" ht="25.5" customHeight="1" x14ac:dyDescent="0.25">
      <c r="A3" s="353" t="s">
        <v>695</v>
      </c>
      <c r="B3" s="364"/>
      <c r="C3" s="364"/>
      <c r="D3" s="364"/>
    </row>
    <row r="4" spans="1:4" ht="23.25" customHeight="1" x14ac:dyDescent="0.25">
      <c r="A4" s="369" t="s">
        <v>582</v>
      </c>
      <c r="B4" s="370"/>
      <c r="C4" s="370"/>
      <c r="D4" s="370"/>
    </row>
    <row r="5" spans="1:4" x14ac:dyDescent="0.25">
      <c r="A5" s="1"/>
    </row>
    <row r="6" spans="1:4" ht="15.75" thickBot="1" x14ac:dyDescent="0.3">
      <c r="A6" s="1"/>
    </row>
    <row r="7" spans="1:4" ht="51" customHeight="1" thickBot="1" x14ac:dyDescent="0.3">
      <c r="A7" s="282" t="s">
        <v>581</v>
      </c>
      <c r="B7" s="284" t="s">
        <v>628</v>
      </c>
      <c r="C7" s="284" t="s">
        <v>670</v>
      </c>
      <c r="D7" s="285" t="s">
        <v>2</v>
      </c>
    </row>
    <row r="8" spans="1:4" ht="15" customHeight="1" x14ac:dyDescent="0.25">
      <c r="A8" s="280" t="s">
        <v>555</v>
      </c>
      <c r="B8" s="281"/>
      <c r="C8" s="281"/>
      <c r="D8" s="278">
        <f t="shared" ref="D8:D34" si="0">SUM(B8:C8)</f>
        <v>0</v>
      </c>
    </row>
    <row r="9" spans="1:4" ht="15" customHeight="1" x14ac:dyDescent="0.25">
      <c r="A9" s="42" t="s">
        <v>556</v>
      </c>
      <c r="B9" s="43"/>
      <c r="C9" s="43"/>
      <c r="D9" s="24">
        <f t="shared" si="0"/>
        <v>0</v>
      </c>
    </row>
    <row r="10" spans="1:4" ht="15" customHeight="1" x14ac:dyDescent="0.25">
      <c r="A10" s="42" t="s">
        <v>557</v>
      </c>
      <c r="B10" s="43"/>
      <c r="C10" s="43"/>
      <c r="D10" s="24">
        <f t="shared" si="0"/>
        <v>0</v>
      </c>
    </row>
    <row r="11" spans="1:4" ht="15" customHeight="1" x14ac:dyDescent="0.25">
      <c r="A11" s="42" t="s">
        <v>558</v>
      </c>
      <c r="B11" s="43"/>
      <c r="C11" s="43"/>
      <c r="D11" s="24">
        <f t="shared" si="0"/>
        <v>0</v>
      </c>
    </row>
    <row r="12" spans="1:4" s="78" customFormat="1" ht="15" customHeight="1" x14ac:dyDescent="0.25">
      <c r="A12" s="41" t="s">
        <v>576</v>
      </c>
      <c r="B12" s="82">
        <f>SUM(B8:B11)</f>
        <v>0</v>
      </c>
      <c r="C12" s="82">
        <f>SUM(C8:C11)</f>
        <v>0</v>
      </c>
      <c r="D12" s="83">
        <f t="shared" si="0"/>
        <v>0</v>
      </c>
    </row>
    <row r="13" spans="1:4" ht="15" customHeight="1" x14ac:dyDescent="0.25">
      <c r="A13" s="42" t="s">
        <v>559</v>
      </c>
      <c r="B13" s="43"/>
      <c r="C13" s="43"/>
      <c r="D13" s="24">
        <f t="shared" si="0"/>
        <v>0</v>
      </c>
    </row>
    <row r="14" spans="1:4" ht="33" customHeight="1" x14ac:dyDescent="0.25">
      <c r="A14" s="42" t="s">
        <v>560</v>
      </c>
      <c r="B14" s="43"/>
      <c r="C14" s="43"/>
      <c r="D14" s="24">
        <f t="shared" si="0"/>
        <v>0</v>
      </c>
    </row>
    <row r="15" spans="1:4" ht="15" customHeight="1" x14ac:dyDescent="0.25">
      <c r="A15" s="42" t="s">
        <v>561</v>
      </c>
      <c r="B15" s="43"/>
      <c r="C15" s="43"/>
      <c r="D15" s="24">
        <f t="shared" si="0"/>
        <v>0</v>
      </c>
    </row>
    <row r="16" spans="1:4" ht="15" customHeight="1" x14ac:dyDescent="0.25">
      <c r="A16" s="42" t="s">
        <v>562</v>
      </c>
      <c r="B16" s="43">
        <v>1</v>
      </c>
      <c r="C16" s="43">
        <v>2</v>
      </c>
      <c r="D16" s="24">
        <f t="shared" si="0"/>
        <v>3</v>
      </c>
    </row>
    <row r="17" spans="1:4" ht="15" customHeight="1" x14ac:dyDescent="0.25">
      <c r="A17" s="42" t="s">
        <v>563</v>
      </c>
      <c r="B17" s="43"/>
      <c r="C17" s="43"/>
      <c r="D17" s="24">
        <f t="shared" si="0"/>
        <v>0</v>
      </c>
    </row>
    <row r="18" spans="1:4" ht="15" customHeight="1" x14ac:dyDescent="0.25">
      <c r="A18" s="42" t="s">
        <v>564</v>
      </c>
      <c r="B18" s="43"/>
      <c r="C18" s="43">
        <v>2</v>
      </c>
      <c r="D18" s="24">
        <f t="shared" si="0"/>
        <v>2</v>
      </c>
    </row>
    <row r="19" spans="1:4" ht="15" customHeight="1" x14ac:dyDescent="0.25">
      <c r="A19" s="42" t="s">
        <v>565</v>
      </c>
      <c r="B19" s="43"/>
      <c r="C19" s="43"/>
      <c r="D19" s="24">
        <f t="shared" si="0"/>
        <v>0</v>
      </c>
    </row>
    <row r="20" spans="1:4" s="78" customFormat="1" ht="15" customHeight="1" x14ac:dyDescent="0.25">
      <c r="A20" s="41" t="s">
        <v>577</v>
      </c>
      <c r="B20" s="82">
        <f>SUM(B13:B19)</f>
        <v>1</v>
      </c>
      <c r="C20" s="82">
        <f>SUM(C13:C19)</f>
        <v>4</v>
      </c>
      <c r="D20" s="83">
        <f t="shared" si="0"/>
        <v>5</v>
      </c>
    </row>
    <row r="21" spans="1:4" ht="15" customHeight="1" x14ac:dyDescent="0.25">
      <c r="A21" s="42" t="s">
        <v>566</v>
      </c>
      <c r="B21" s="43">
        <v>0</v>
      </c>
      <c r="C21" s="43">
        <v>0</v>
      </c>
      <c r="D21" s="24">
        <f t="shared" si="0"/>
        <v>0</v>
      </c>
    </row>
    <row r="22" spans="1:4" ht="15" customHeight="1" x14ac:dyDescent="0.25">
      <c r="A22" s="42" t="s">
        <v>567</v>
      </c>
      <c r="B22" s="43"/>
      <c r="C22" s="43"/>
      <c r="D22" s="24">
        <f t="shared" si="0"/>
        <v>0</v>
      </c>
    </row>
    <row r="23" spans="1:4" ht="15" customHeight="1" x14ac:dyDescent="0.25">
      <c r="A23" s="42" t="s">
        <v>568</v>
      </c>
      <c r="B23" s="43"/>
      <c r="C23" s="43"/>
      <c r="D23" s="24">
        <f t="shared" si="0"/>
        <v>0</v>
      </c>
    </row>
    <row r="24" spans="1:4" s="78" customFormat="1" ht="15" customHeight="1" x14ac:dyDescent="0.25">
      <c r="A24" s="41" t="s">
        <v>578</v>
      </c>
      <c r="B24" s="82">
        <f>SUM(B21:B23)</f>
        <v>0</v>
      </c>
      <c r="C24" s="82">
        <f>SUM(C21:C23)</f>
        <v>0</v>
      </c>
      <c r="D24" s="83">
        <f t="shared" si="0"/>
        <v>0</v>
      </c>
    </row>
    <row r="25" spans="1:4" ht="15" customHeight="1" x14ac:dyDescent="0.25">
      <c r="A25" s="42" t="s">
        <v>569</v>
      </c>
      <c r="B25" s="43">
        <v>1</v>
      </c>
      <c r="C25" s="43"/>
      <c r="D25" s="24">
        <f t="shared" si="0"/>
        <v>1</v>
      </c>
    </row>
    <row r="26" spans="1:4" ht="15" customHeight="1" x14ac:dyDescent="0.25">
      <c r="A26" s="42" t="s">
        <v>570</v>
      </c>
      <c r="B26" s="43">
        <v>4</v>
      </c>
      <c r="C26" s="43"/>
      <c r="D26" s="24">
        <f t="shared" si="0"/>
        <v>4</v>
      </c>
    </row>
    <row r="27" spans="1:4" ht="15" customHeight="1" x14ac:dyDescent="0.25">
      <c r="A27" s="42" t="s">
        <v>571</v>
      </c>
      <c r="B27" s="43"/>
      <c r="C27" s="43"/>
      <c r="D27" s="24">
        <f t="shared" si="0"/>
        <v>0</v>
      </c>
    </row>
    <row r="28" spans="1:4" s="78" customFormat="1" ht="15" customHeight="1" x14ac:dyDescent="0.25">
      <c r="A28" s="41" t="s">
        <v>579</v>
      </c>
      <c r="B28" s="82">
        <f>SUM(B25:B27)</f>
        <v>5</v>
      </c>
      <c r="C28" s="82">
        <f>SUM(C25:C27)</f>
        <v>0</v>
      </c>
      <c r="D28" s="83">
        <f t="shared" si="0"/>
        <v>5</v>
      </c>
    </row>
    <row r="29" spans="1:4" s="78" customFormat="1" ht="37.5" customHeight="1" x14ac:dyDescent="0.25">
      <c r="A29" s="41" t="s">
        <v>580</v>
      </c>
      <c r="B29" s="56">
        <f>SUM(B28,B24,B20,B12)</f>
        <v>6</v>
      </c>
      <c r="C29" s="56">
        <f>SUM(C28,C24,C20,C12)</f>
        <v>4</v>
      </c>
      <c r="D29" s="83">
        <f t="shared" si="0"/>
        <v>10</v>
      </c>
    </row>
    <row r="30" spans="1:4" ht="30" customHeight="1" x14ac:dyDescent="0.25">
      <c r="A30" s="42" t="s">
        <v>572</v>
      </c>
      <c r="B30" s="43"/>
      <c r="C30" s="43"/>
      <c r="D30" s="24">
        <f t="shared" si="0"/>
        <v>0</v>
      </c>
    </row>
    <row r="31" spans="1:4" ht="32.25" customHeight="1" x14ac:dyDescent="0.25">
      <c r="A31" s="42" t="s">
        <v>573</v>
      </c>
      <c r="B31" s="43"/>
      <c r="C31" s="43"/>
      <c r="D31" s="24">
        <f t="shared" si="0"/>
        <v>0</v>
      </c>
    </row>
    <row r="32" spans="1:4" ht="33.75" customHeight="1" x14ac:dyDescent="0.25">
      <c r="A32" s="42" t="s">
        <v>574</v>
      </c>
      <c r="B32" s="43"/>
      <c r="C32" s="43"/>
      <c r="D32" s="24">
        <f t="shared" si="0"/>
        <v>0</v>
      </c>
    </row>
    <row r="33" spans="1:4" ht="18.75" customHeight="1" x14ac:dyDescent="0.25">
      <c r="A33" s="42" t="s">
        <v>575</v>
      </c>
      <c r="B33" s="43"/>
      <c r="C33" s="43"/>
      <c r="D33" s="24">
        <f t="shared" si="0"/>
        <v>0</v>
      </c>
    </row>
    <row r="34" spans="1:4" s="78" customFormat="1" ht="33" customHeight="1" x14ac:dyDescent="0.25">
      <c r="A34" s="41" t="s">
        <v>43</v>
      </c>
      <c r="B34" s="82">
        <f>SUM(B30:B33)</f>
        <v>0</v>
      </c>
      <c r="C34" s="82">
        <f>SUM(C30:C33)</f>
        <v>0</v>
      </c>
      <c r="D34" s="83">
        <f t="shared" si="0"/>
        <v>0</v>
      </c>
    </row>
    <row r="35" spans="1:4" x14ac:dyDescent="0.25">
      <c r="A35" s="366"/>
      <c r="B35" s="367"/>
      <c r="C35" s="367"/>
    </row>
    <row r="36" spans="1:4" x14ac:dyDescent="0.25">
      <c r="A36" s="368"/>
      <c r="B36" s="367"/>
      <c r="C36" s="367"/>
    </row>
  </sheetData>
  <mergeCells count="5">
    <mergeCell ref="B1:D1"/>
    <mergeCell ref="A35:C35"/>
    <mergeCell ref="A36:C36"/>
    <mergeCell ref="A3:D3"/>
    <mergeCell ref="A4:D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2021-01-18T12:30:46Z</cp:lastPrinted>
  <dcterms:created xsi:type="dcterms:W3CDTF">2014-01-03T21:48:14Z</dcterms:created>
  <dcterms:modified xsi:type="dcterms:W3CDTF">2021-01-26T11:12:23Z</dcterms:modified>
</cp:coreProperties>
</file>